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2"/>
  </bookViews>
  <sheets>
    <sheet name="район" sheetId="1" r:id="rId1"/>
    <sheet name="Лист1" sheetId="2" r:id="rId2"/>
    <sheet name="консолид" sheetId="3" r:id="rId3"/>
  </sheets>
  <definedNames>
    <definedName name="_xlnm.Print_Area" localSheetId="2">'консолид'!$A$1:$F$69</definedName>
    <definedName name="_xlnm.Print_Area" localSheetId="0">'район'!$A$1:$F$130</definedName>
  </definedNames>
  <calcPr fullCalcOnLoad="1" refMode="R1C1"/>
</workbook>
</file>

<file path=xl/sharedStrings.xml><?xml version="1.0" encoding="utf-8"?>
<sst xmlns="http://schemas.openxmlformats.org/spreadsheetml/2006/main" count="209" uniqueCount="156">
  <si>
    <t xml:space="preserve">% исполнения </t>
  </si>
  <si>
    <t>ДОХОДЫ</t>
  </si>
  <si>
    <t>Налоги на 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</si>
  <si>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</si>
  <si>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</si>
  <si>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</si>
  <si>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</si>
  <si>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</si>
  <si>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</si>
  <si>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</si>
  <si>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</si>
  <si>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</si>
  <si>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</si>
  <si>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имущество</t>
  </si>
  <si>
    <t>Налог с продаж</t>
  </si>
  <si>
    <t>Прочие местные налоги и сборы</t>
  </si>
  <si>
    <t>Доходы от использования имущества, находящегося в государственной и муниципальной собственности</t>
  </si>
  <si>
    <t>Платежи по использованию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</si>
  <si>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</si>
  <si>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</si>
  <si>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бюджетов муниципальных районов от оказания платных услуг</t>
  </si>
  <si>
    <t>Штрафы, санкции, возмещение ущерба</t>
  </si>
  <si>
    <t>Прочие неналоговые доходы</t>
  </si>
  <si>
    <t>Невыясненные поступления, зачисляемые в местный бюджет</t>
  </si>
  <si>
    <t>Прочие неналоговые доходы бюджетов муниципальных районов</t>
  </si>
  <si>
    <t>Доходы от продажи материальных и нематериальных активов</t>
  </si>
  <si>
    <t xml:space="preserve">Итого собственных доходов </t>
  </si>
  <si>
    <t xml:space="preserve">Возврат остатков субсидий </t>
  </si>
  <si>
    <t>Итого безвозмездных поступлений от других бюджетов</t>
  </si>
  <si>
    <t>Прочие 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</si>
  <si>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</si>
  <si>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</si>
  <si>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</si>
  <si>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</si>
  <si>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</si>
  <si>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</si>
  <si>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ЖКХ</t>
  </si>
  <si>
    <t>Охрана окружающей среды</t>
  </si>
  <si>
    <t>Образование</t>
  </si>
  <si>
    <t>Культура, кинематография и средства массовой информации</t>
  </si>
  <si>
    <t>Социальная политика</t>
  </si>
  <si>
    <t>Межбюджетные трансферты</t>
  </si>
  <si>
    <t>ВСЕГО РАСХОДОВ</t>
  </si>
  <si>
    <t>Дефицит</t>
  </si>
  <si>
    <t xml:space="preserve">Отклонение </t>
  </si>
  <si>
    <r>
      <t xml:space="preserve">Субвенции на обеспечение отдыха детей обучающихся в общеобразовательных учреждениях за исключением детей находящихся в тревожной жизненной ситуации </t>
    </r>
    <r>
      <rPr>
        <b/>
        <sz val="18"/>
        <rFont val="Arial"/>
        <family val="2"/>
      </rPr>
      <t>(0043)</t>
    </r>
  </si>
  <si>
    <r>
      <t xml:space="preserve">Субвенции бюджетам муниципальных образований на выполнение федеральных полномочий по государственной регистрации актов гражданского состояния в соответствии с Федеральным законом от 15.11.1997 г. №143-ФЗ «Об актах гражданского состояния» </t>
    </r>
    <r>
      <rPr>
        <b/>
        <sz val="18"/>
        <rFont val="Arial"/>
        <family val="2"/>
      </rPr>
      <t>(0011)</t>
    </r>
  </si>
  <si>
    <r>
      <t xml:space="preserve">Субвенции бюджетам муниципальных образований на воспитание и обучение детей – инвалидов в дошкольных учреждениях </t>
    </r>
    <r>
      <rPr>
        <b/>
        <sz val="18"/>
        <rFont val="Arial"/>
        <family val="2"/>
      </rPr>
      <t>(1101)</t>
    </r>
  </si>
  <si>
    <r>
      <t xml:space="preserve">Субвенции бюджетам муниципальных образований на выплату пособий на содержание детей, оставшихся без попечения родителей, находящихся под опекой (попечительством), оплата труда приемных родителей, граждан </t>
    </r>
    <r>
      <rPr>
        <b/>
        <sz val="18"/>
        <rFont val="Arial"/>
        <family val="2"/>
      </rPr>
      <t>(1104, 1111, 5451, 5452, 5453)</t>
    </r>
  </si>
  <si>
    <r>
      <t xml:space="preserve">Субвенции бюджетам муниципальных образований по организации деятельности комиссии по делам несовершеннолетних </t>
    </r>
    <r>
      <rPr>
        <b/>
        <sz val="18"/>
        <rFont val="Arial"/>
        <family val="2"/>
      </rPr>
      <t>(1105)</t>
    </r>
  </si>
  <si>
    <r>
      <t xml:space="preserve">Субвенции бюджета муниципальных образований на финансирование образовательных учреждений в части реализации ими государственного стандарта общего образования </t>
    </r>
    <r>
      <rPr>
        <b/>
        <sz val="18"/>
        <rFont val="Arial"/>
        <family val="2"/>
      </rPr>
      <t>(1106)</t>
    </r>
  </si>
  <si>
    <r>
      <t xml:space="preserve">Субвенции на ежемесячное денежное вознаграждение за классное руководство в государственных и муниципальных образовательных учреждениях </t>
    </r>
    <r>
      <rPr>
        <b/>
        <sz val="18"/>
        <rFont val="Arial"/>
        <family val="2"/>
      </rPr>
      <t>(0016)</t>
    </r>
  </si>
  <si>
    <r>
      <t xml:space="preserve"> Субвенции бюджетам муниципальных образований на реализацию полномочий по расчёту и предоставлению дотаций поселениям </t>
    </r>
    <r>
      <rPr>
        <b/>
        <sz val="18"/>
        <rFont val="Arial"/>
        <family val="2"/>
      </rPr>
      <t>(1108)</t>
    </r>
  </si>
  <si>
    <r>
      <t xml:space="preserve">Субвенции на организацию и осуществление деятельности по опеке и попечительству в отношении несовершеннолетних </t>
    </r>
    <r>
      <rPr>
        <b/>
        <sz val="18"/>
        <rFont val="Arial"/>
        <family val="2"/>
      </rPr>
      <t>(0026)</t>
    </r>
  </si>
  <si>
    <r>
      <t xml:space="preserve">Субвенции на выполнение гос. полномочий по хранению, комплектованию, и использованию архивных документов, относящихся к гос. собственности Ульяновской области </t>
    </r>
    <r>
      <rPr>
        <b/>
        <sz val="18"/>
        <rFont val="Arial"/>
        <family val="2"/>
      </rPr>
      <t>(1112)</t>
    </r>
  </si>
  <si>
    <r>
      <t xml:space="preserve">Субвенции по первичному воинскому учету </t>
    </r>
    <r>
      <rPr>
        <b/>
        <sz val="18"/>
        <rFont val="Arial"/>
        <family val="2"/>
      </rPr>
      <t>(0010)</t>
    </r>
  </si>
  <si>
    <r>
      <t xml:space="preserve">Субвенции на ежемесячную доплату за учёную степень пед. работникам, работающим в общеобразовательных учреждениях, находящихся на территории Ульяновской области, занимающим штатные должности </t>
    </r>
    <r>
      <rPr>
        <b/>
        <sz val="18"/>
        <rFont val="Arial"/>
        <family val="2"/>
      </rPr>
      <t>(0025)</t>
    </r>
  </si>
  <si>
    <r>
      <t xml:space="preserve">Субвенции на осуществление переданных органам местного самоуправления гос. полномочий по обеспечению жилыми помещениями детей – сирот, оставшихся без попечения родителей, а также лиц из их числа </t>
    </r>
    <r>
      <rPr>
        <b/>
        <sz val="18"/>
        <rFont val="Arial"/>
        <family val="2"/>
      </rPr>
      <t>(1102, 1103)</t>
    </r>
  </si>
  <si>
    <r>
      <t xml:space="preserve">Субвенции на единовременную выплату педагогическим работникам муниципальных учреждений Ульяновской области – молодым специалистам, работающим и проживающим в сельской местности </t>
    </r>
    <r>
      <rPr>
        <b/>
        <sz val="18"/>
        <rFont val="Arial"/>
        <family val="2"/>
      </rPr>
      <t>(0008)</t>
    </r>
  </si>
  <si>
    <r>
      <t xml:space="preserve">Субсидии в целях софинансирования расходов на выплату заработной платы с начислениями и оплату коммунальных услуг </t>
    </r>
    <r>
      <rPr>
        <b/>
        <sz val="18"/>
        <rFont val="Arial"/>
        <family val="2"/>
      </rPr>
      <t>(1133)</t>
    </r>
  </si>
  <si>
    <r>
      <t>Субвенции на обеспечение проезда детей – сирот</t>
    </r>
    <r>
      <rPr>
        <b/>
        <sz val="18"/>
        <rFont val="Arial"/>
        <family val="2"/>
      </rPr>
      <t xml:space="preserve"> (1137)</t>
    </r>
  </si>
  <si>
    <r>
  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8"/>
        <rFont val="Arial"/>
        <family val="2"/>
      </rPr>
      <t>(0018)</t>
    </r>
  </si>
  <si>
    <t xml:space="preserve">Здравоохранение </t>
  </si>
  <si>
    <t xml:space="preserve"> физическая культура и спорт</t>
  </si>
  <si>
    <r>
      <t>Субвенции бюджетам муниципальных районов   на осуществление  полномочия по определению перечня должностных лиц органов местного самоуправления, уполномоченных составлять протоколы об отдельных административных правонарушениях.</t>
    </r>
    <r>
      <rPr>
        <b/>
        <sz val="18"/>
        <rFont val="Arial"/>
        <family val="2"/>
      </rPr>
      <t>(0047)</t>
    </r>
  </si>
  <si>
    <t>Отклонение в тыс. руб.</t>
  </si>
  <si>
    <t xml:space="preserve">Субсидии на реализацию областной целевой программы «Развитие дошкольного образования Ульяновской области на 2007-2010 г.г.» </t>
  </si>
  <si>
    <t>Здравоохранение</t>
  </si>
  <si>
    <t>Физическая культура и спорт</t>
  </si>
  <si>
    <r>
      <t>Субсидии на реализацию областной целевой программы "Развитие системы дорожного хозяйства Ульяновской области в 2009-2015 годах"</t>
    </r>
    <r>
      <rPr>
        <b/>
        <sz val="18"/>
        <rFont val="Arial"/>
        <family val="2"/>
      </rPr>
      <t>(1154)</t>
    </r>
  </si>
  <si>
    <r>
      <t>Субсидии на реализацию областной целевой программы "Развития туризма в Ульяновской области (2011-2015 годы)"</t>
    </r>
    <r>
      <rPr>
        <b/>
        <sz val="18"/>
        <rFont val="Arial"/>
        <family val="2"/>
      </rPr>
      <t>(1155)</t>
    </r>
  </si>
  <si>
    <r>
      <t xml:space="preserve">Субсидии на проведение противоаварийных мероприятий </t>
    </r>
    <r>
      <rPr>
        <b/>
        <sz val="18"/>
        <rFont val="Arial"/>
        <family val="2"/>
      </rPr>
      <t>(0039)</t>
    </r>
  </si>
  <si>
    <r>
      <t xml:space="preserve">Субсидии на подготовку к отопительному сезону </t>
    </r>
    <r>
      <rPr>
        <b/>
        <sz val="18"/>
        <rFont val="Arial"/>
        <family val="2"/>
      </rPr>
      <t>(0054)</t>
    </r>
  </si>
  <si>
    <r>
      <t xml:space="preserve">Иные межбюджетные трансферты на комплектование книжных фондов </t>
    </r>
    <r>
      <rPr>
        <b/>
        <sz val="18"/>
        <rFont val="Arial"/>
        <family val="2"/>
      </rPr>
      <t>(0015)</t>
    </r>
  </si>
  <si>
    <r>
      <t xml:space="preserve">Субсидии на реализацию мероприятий ОЦП "Основные направления гос. поддержки традицион. народной культуры" </t>
    </r>
    <r>
      <rPr>
        <b/>
        <sz val="18"/>
        <rFont val="Arial"/>
        <family val="2"/>
      </rPr>
      <t>(0053)</t>
    </r>
  </si>
  <si>
    <r>
      <t xml:space="preserve">Субсидии на кап. Ремонт </t>
    </r>
    <r>
      <rPr>
        <b/>
        <sz val="18"/>
        <rFont val="Arial"/>
        <family val="2"/>
      </rPr>
      <t>(1129) (1131)</t>
    </r>
  </si>
  <si>
    <r>
      <t xml:space="preserve">Субсидии по переселению граждан </t>
    </r>
    <r>
      <rPr>
        <b/>
        <sz val="18"/>
        <rFont val="Arial"/>
        <family val="2"/>
      </rPr>
      <t>(0055)</t>
    </r>
  </si>
  <si>
    <r>
      <t>Субсидии на реализацию мероприятий Программы развитие малого и среднего предпринимательства в Ульяновской области на 2005-2010 г.г.(федер.ср-ва)</t>
    </r>
    <r>
      <rPr>
        <b/>
        <sz val="18"/>
        <rFont val="Arial"/>
        <family val="2"/>
      </rPr>
      <t>(0006)(0005)</t>
    </r>
  </si>
  <si>
    <r>
      <t xml:space="preserve">Субсидии на ОЦП "Обеспечение жильем молодых семей" </t>
    </r>
    <r>
      <rPr>
        <b/>
        <sz val="18"/>
        <rFont val="Arial"/>
        <family val="2"/>
      </rPr>
      <t>(0138)(0139)</t>
    </r>
  </si>
  <si>
    <r>
      <t xml:space="preserve">Субсидии по переселению граждан из аварийного жилого фонда </t>
    </r>
    <r>
      <rPr>
        <b/>
        <sz val="18"/>
        <rFont val="Arial"/>
        <family val="2"/>
      </rPr>
      <t>(0061)</t>
    </r>
  </si>
  <si>
    <r>
      <t xml:space="preserve">ОЦП "Охрана окружающей среды  на 2007-2013г.г" на строительство полигона бытовых отходов </t>
    </r>
    <r>
      <rPr>
        <b/>
        <sz val="18"/>
        <rFont val="Arial"/>
        <family val="2"/>
      </rPr>
      <t>(0062)</t>
    </r>
  </si>
  <si>
    <r>
      <t xml:space="preserve">Субсидии на программу "Развитие библиотечного дела" </t>
    </r>
    <r>
      <rPr>
        <b/>
        <sz val="18"/>
        <rFont val="Arial"/>
        <family val="2"/>
      </rPr>
      <t>(0032)</t>
    </r>
  </si>
  <si>
    <r>
      <t xml:space="preserve">Субсидии на приобретение жилья </t>
    </r>
    <r>
      <rPr>
        <b/>
        <sz val="18"/>
        <rFont val="Arial"/>
        <family val="2"/>
      </rPr>
      <t>(0063)</t>
    </r>
  </si>
  <si>
    <r>
      <t>Субвенции на программу "Охрана окружающей среды"</t>
    </r>
    <r>
      <rPr>
        <b/>
        <sz val="18"/>
        <rFont val="Arial"/>
        <family val="2"/>
      </rPr>
      <t>(1153)</t>
    </r>
  </si>
  <si>
    <r>
      <t xml:space="preserve">Субвенции по составлению списков кондидатов в присяжные заседатели </t>
    </r>
    <r>
      <rPr>
        <b/>
        <sz val="18"/>
        <rFont val="Arial"/>
        <family val="2"/>
      </rPr>
      <t>(0012)</t>
    </r>
  </si>
  <si>
    <r>
      <t>Субсидии на реализацию областной целевой программы «Развитие дошкольного образования Ульяновской области на 2007-2010 г.г.»</t>
    </r>
    <r>
      <rPr>
        <b/>
        <sz val="18"/>
        <rFont val="Arial"/>
        <family val="2"/>
      </rPr>
      <t>(0022, 0030, 0031)</t>
    </r>
  </si>
  <si>
    <r>
      <t xml:space="preserve">Субсидии на организацию системы моблильного библиотечного обслуживания населенных пунктов Ульяновской области </t>
    </r>
    <r>
      <rPr>
        <b/>
        <sz val="18"/>
        <rFont val="Arial"/>
        <family val="2"/>
      </rPr>
      <t>(0065)</t>
    </r>
  </si>
  <si>
    <r>
      <t xml:space="preserve">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</t>
    </r>
    <r>
      <rPr>
        <b/>
        <sz val="18"/>
        <rFont val="Arial"/>
        <family val="2"/>
      </rPr>
      <t>(0066)</t>
    </r>
  </si>
  <si>
    <r>
      <t xml:space="preserve">Модернизация региональных систем общего образования </t>
    </r>
    <r>
      <rPr>
        <b/>
        <sz val="18"/>
        <rFont val="Arial"/>
        <family val="2"/>
      </rPr>
      <t xml:space="preserve"> (0051)(0052)</t>
    </r>
  </si>
  <si>
    <r>
      <t xml:space="preserve">Субсидии на реализацию Закона Ульяновской области "Об организации оздоровления работникам бюджетной сферы на территории Ульяновской области" </t>
    </r>
    <r>
      <rPr>
        <b/>
        <sz val="18"/>
        <rFont val="Arial"/>
        <family val="2"/>
      </rPr>
      <t>(1157)</t>
    </r>
  </si>
  <si>
    <r>
      <t>Субсидии на реализацию ОЦП "Культура в ульяновской области" на 2012-2016года на повышение квалификации работников муниц. учреждений культуры</t>
    </r>
    <r>
      <rPr>
        <b/>
        <sz val="18"/>
        <rFont val="Arial"/>
        <family val="2"/>
      </rPr>
      <t xml:space="preserve"> (0067)</t>
    </r>
  </si>
  <si>
    <r>
      <t>Субсидии на подготовку и прохождение отопительного сезона 2011-2012годов</t>
    </r>
    <r>
      <rPr>
        <b/>
        <sz val="18"/>
        <rFont val="Arial"/>
        <family val="2"/>
      </rPr>
      <t xml:space="preserve"> (1156)</t>
    </r>
  </si>
  <si>
    <r>
      <t xml:space="preserve">Субсидии на поддержку малого и среднего предпринимательсва включая крестьянские и фермерские хозяйства </t>
    </r>
    <r>
      <rPr>
        <b/>
        <sz val="18"/>
        <rFont val="Arial"/>
        <family val="2"/>
      </rPr>
      <t>(0068)</t>
    </r>
  </si>
  <si>
    <r>
      <t xml:space="preserve">Дотация на стимулирование развития налогового и экономического потенциала между муниципальными районами и городскими округами Ульяновской области достигших наилучших показателей эфективности деятельности </t>
    </r>
    <r>
      <rPr>
        <b/>
        <sz val="18"/>
        <rFont val="Arial"/>
        <family val="2"/>
      </rPr>
      <t>(0000)</t>
    </r>
  </si>
  <si>
    <t>обслуживание мун. Долга</t>
  </si>
  <si>
    <r>
      <t>Субсидии на ОЦП "Чистая вода"</t>
    </r>
    <r>
      <rPr>
        <b/>
        <sz val="18"/>
        <rFont val="Arial"/>
        <family val="2"/>
      </rPr>
      <t>(0056)</t>
    </r>
  </si>
  <si>
    <r>
      <t xml:space="preserve">Субвенции на ежемесячную выплату педагогическим работникам муниципальных образовательных учреждений Ульяновской области – молодым специалистам </t>
    </r>
    <r>
      <rPr>
        <b/>
        <sz val="18"/>
        <rFont val="Arial"/>
        <family val="2"/>
      </rPr>
      <t>(0024)(0008)(0072)</t>
    </r>
  </si>
  <si>
    <r>
      <t xml:space="preserve">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</t>
    </r>
    <r>
      <rPr>
        <b/>
        <sz val="18"/>
        <rFont val="Arial"/>
        <family val="2"/>
      </rPr>
      <t>(0070)</t>
    </r>
  </si>
  <si>
    <r>
      <t xml:space="preserve">Субвенции бюджетам поселений на осуществление переданных органам местного самоуправления государственных полномочий Ульяновской области в сфере проведения на территории Ульяновской области публичных мероприятий </t>
    </r>
    <r>
      <rPr>
        <b/>
        <sz val="18"/>
        <rFont val="Arial"/>
        <family val="2"/>
      </rPr>
      <t>(0073)</t>
    </r>
  </si>
  <si>
    <r>
      <t>Субвенции по предоставлению мер социальной поддержки молодым специалистам, поступившим на работу в муниципальные учреждения муниципальных образований Ульяновской области,осуществляющие в качестве основного (установного) вида деятельности деятельность в сферах культуры и архирвного дела</t>
    </r>
    <r>
      <rPr>
        <b/>
        <sz val="18"/>
        <rFont val="Arial"/>
        <family val="2"/>
      </rPr>
      <t>(0071)</t>
    </r>
  </si>
  <si>
    <t>Налог, взимаемый в связи с применением патентной системы налогообложения</t>
  </si>
  <si>
    <r>
      <t xml:space="preserve">Субсидии бюджетам поселений на капитальный ремонт и ремонт дворовых территорий  многоквартирных домов, проездов к дворовым территориям многоквартирных домов населённых пунктов Ульяновской области </t>
    </r>
    <r>
      <rPr>
        <b/>
        <sz val="18"/>
        <rFont val="Arial"/>
        <family val="2"/>
      </rPr>
      <t>(0074)</t>
    </r>
  </si>
  <si>
    <r>
      <t xml:space="preserve">Межбюджетные трансферты на подключение библиотек к сети Интернет </t>
    </r>
    <r>
      <rPr>
        <b/>
        <sz val="18"/>
        <rFont val="Arial"/>
        <family val="2"/>
      </rPr>
      <t>(0075)</t>
    </r>
  </si>
  <si>
    <r>
      <t xml:space="preserve">Госпрограмма "Доступная среда" </t>
    </r>
    <r>
      <rPr>
        <b/>
        <sz val="18"/>
        <rFont val="Arial"/>
        <family val="2"/>
      </rPr>
      <t>(0076)</t>
    </r>
  </si>
  <si>
    <r>
      <t xml:space="preserve">Софинансирование ФЦП "Соц. развитие села" (ОЦП "Чистая вода") </t>
    </r>
    <r>
      <rPr>
        <b/>
        <sz val="18"/>
        <rFont val="Arial"/>
        <family val="2"/>
      </rPr>
      <t>(0050)</t>
    </r>
  </si>
  <si>
    <t>ФЦП "Жилище"</t>
  </si>
  <si>
    <r>
      <t>Межбюджетный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территории сельских поселений (</t>
    </r>
    <r>
      <rPr>
        <b/>
        <sz val="18"/>
        <rFont val="Arial"/>
        <family val="2"/>
      </rPr>
      <t>0078)</t>
    </r>
  </si>
  <si>
    <t>Иные межбюджетные трансферты</t>
  </si>
  <si>
    <t xml:space="preserve">Итого безвозмездных поступлений </t>
  </si>
  <si>
    <t>Уточненный план на 2014 г. (тыс. руб.)</t>
  </si>
  <si>
    <t>Уточненный план на  2014 г. (тыс. руб.)</t>
  </si>
  <si>
    <t>Акцизы</t>
  </si>
  <si>
    <r>
  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  <r>
      <rPr>
        <b/>
        <sz val="18"/>
        <rFont val="Arial"/>
        <family val="2"/>
      </rPr>
      <t>(1161)</t>
    </r>
  </si>
  <si>
    <r>
      <t xml:space="preserve">Субсидии на софинансирование мероприятий по развитию водоснабжения в сельской местности по ФЦП "Устойчивое развитие сельских территорий на 2014-2017 г.г. и на период до 2020г" </t>
    </r>
    <r>
      <rPr>
        <b/>
        <sz val="18"/>
        <rFont val="Arial"/>
        <family val="2"/>
      </rPr>
      <t>(0038)</t>
    </r>
  </si>
  <si>
    <r>
      <t>Иные межбюджетные трансферты бюджетам поселений Ульяновской области на выплату денежного поощрения лучшим муниципальным учреждениям культуры, находящимся на территориях сельских поселений, и их работникам на 2014 год</t>
    </r>
    <r>
      <rPr>
        <b/>
        <sz val="18"/>
        <rFont val="Arial"/>
        <family val="2"/>
      </rPr>
      <t>(0081)</t>
    </r>
  </si>
  <si>
    <r>
      <t>Дотации на выравнивание уровня бюджетной обеспеченности из областного фонда финансовой поддержки</t>
    </r>
    <r>
      <rPr>
        <b/>
        <sz val="18"/>
        <rFont val="Arial"/>
        <family val="2"/>
      </rPr>
      <t>(0014)</t>
    </r>
  </si>
  <si>
    <r>
      <t>Субсидии на реализацию мероприятий по улучшению жилищных условий граждан Российской Федерации, проживающих в сельской местности, федеральной целевой программы "Устойчивое развитие сельских территорий на 2014-2017 годы и на период до 2020года" (обл. средства)</t>
    </r>
    <r>
      <rPr>
        <b/>
        <sz val="18"/>
        <rFont val="Arial"/>
        <family val="2"/>
      </rPr>
      <t>(1150)(1134)(1151)(1135)</t>
    </r>
  </si>
  <si>
    <r>
      <t xml:space="preserve">Субсидии на реализацию фед. программы "Развитие дошкольного образования" </t>
    </r>
    <r>
      <rPr>
        <b/>
        <sz val="18"/>
        <rFont val="Arial"/>
        <family val="2"/>
      </rPr>
      <t>(0077)</t>
    </r>
  </si>
  <si>
    <r>
      <t>Субвенции на обеспечение отдыха детей, обучающихся в общеобразовательных учреждениях за исключением детей -сирот и детей, оставшихся без попечения родителей, находящихся в образовательных организациях для детей-сирот и детей, находящихся в трудной жизненной ситуации , в детских оздоровительных лагерях с дневным пребыванием</t>
    </r>
    <r>
      <rPr>
        <b/>
        <sz val="18"/>
        <rFont val="Arial"/>
        <family val="2"/>
      </rPr>
      <t>(0042)</t>
    </r>
  </si>
  <si>
    <r>
      <t xml:space="preserve">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</t>
    </r>
    <r>
      <rPr>
        <b/>
        <sz val="18"/>
        <rFont val="Arial"/>
        <family val="2"/>
      </rPr>
      <t>(1152)</t>
    </r>
  </si>
  <si>
    <r>
      <t xml:space="preserve">Субсидии ФЦП "Соц. развитие села" водоснабжение Б.Ключищенского сельского поселения </t>
    </r>
    <r>
      <rPr>
        <b/>
        <sz val="18"/>
        <rFont val="Arial"/>
        <family val="2"/>
      </rPr>
      <t>(0037)</t>
    </r>
  </si>
  <si>
    <r>
      <t>Субвенции бюджета муниципальных образований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  </r>
    <r>
      <rPr>
        <b/>
        <sz val="18"/>
        <rFont val="Arial"/>
        <family val="2"/>
      </rPr>
      <t>(1170)</t>
    </r>
  </si>
  <si>
    <r>
      <t xml:space="preserve">Субвенции наосуществление переданных органам местного самоуправления государственных полномочий по осуществлению обучающимся в 10-х и 11-х классах муниципальных общеобразовательных организаций ежемесячных денежных выплат </t>
    </r>
    <r>
      <rPr>
        <b/>
        <sz val="18"/>
        <rFont val="Arial"/>
        <family val="2"/>
      </rPr>
      <t>(0064)</t>
    </r>
  </si>
  <si>
    <r>
      <t xml:space="preserve">Субвенции по выплате родителям детей, на возмещение родительской платы в детских дошкольных учреждениях </t>
    </r>
    <r>
      <rPr>
        <b/>
        <sz val="18"/>
        <rFont val="Arial"/>
        <family val="2"/>
      </rPr>
      <t>(1115)</t>
    </r>
  </si>
  <si>
    <r>
      <t xml:space="preserve">Субвенции бюджетам муниципальных районов Ульяновской области на осуществление органами местного самоуправления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нормативах правовых актов Ульяновской области </t>
    </r>
    <r>
      <rPr>
        <b/>
        <sz val="18"/>
        <rFont val="Arial"/>
        <family val="2"/>
      </rPr>
      <t>0035)</t>
    </r>
  </si>
  <si>
    <t>Общегосударственные вопросы-30698,1</t>
  </si>
  <si>
    <t>Национальная оборона-276</t>
  </si>
  <si>
    <t>Национальная безопасность и правоохранительная деятельность-357,3</t>
  </si>
  <si>
    <t>Национальная экономика-1920,1</t>
  </si>
  <si>
    <t>ЖКХ-14070,8</t>
  </si>
  <si>
    <t>Охрана окружающей среды-0</t>
  </si>
  <si>
    <t>Образование-165643,8</t>
  </si>
  <si>
    <t>Культура, кинематография и средства массовой информации-11391,6</t>
  </si>
  <si>
    <t>Здравоохранение-878,7</t>
  </si>
  <si>
    <t>Социальная политика-15162</t>
  </si>
  <si>
    <t>Физическая культура и спорт-262,7</t>
  </si>
  <si>
    <t>обслуживание мун. долга-500,1</t>
  </si>
  <si>
    <t>ВСЕГО РАСХОДОВ-241161,2</t>
  </si>
  <si>
    <t>Начальник МУ "Управление финансов МО "Новомалыклинский район"</t>
  </si>
  <si>
    <t>А.И.Дружинина</t>
  </si>
  <si>
    <t>Исполнение консолидированного бюджета МО "Новомалыклинский  район" за 9 месяцев 2014 года.</t>
  </si>
  <si>
    <t xml:space="preserve">Исполнение районного бюджета МО «Новомалыклинский район район» за  9 месяцев 2014 года </t>
  </si>
  <si>
    <t>План на 9 месяцев 2014 г.</t>
  </si>
  <si>
    <t>Исполнено за 9 месяцев 2014 г.</t>
  </si>
  <si>
    <t>План на          9 месяцев             2014 г.</t>
  </si>
  <si>
    <t>Субсидии бюджету муниципального образования на софинансирование  строительства физкультурно-оздоровительного комплекса</t>
  </si>
  <si>
    <t>Субсидии по федеральной целевой прграмме "Культура России на 2012-2018 годы</t>
  </si>
  <si>
    <t>Субсидии на обеспечение мероприятий по капитальному ремонту многоквартирнах домов переселению граждан из аварийного жилого фонда</t>
  </si>
  <si>
    <t>Субсидии на приобретение оборудования для быстровозводимых физкультурно-оздоровительных комплексов</t>
  </si>
  <si>
    <r>
      <t xml:space="preserve">Субсидии по  Госпрограмме "Доступная среда" </t>
    </r>
    <r>
      <rPr>
        <b/>
        <sz val="18"/>
        <rFont val="Arial"/>
        <family val="2"/>
      </rPr>
      <t>(0076)</t>
    </r>
  </si>
  <si>
    <t>Субсидии на создание в общеобразовательных организациях.расположенных в сельской местности. Условий для занятий физической культурой</t>
  </si>
  <si>
    <t>Субсидии на реализацию госпрограммы Ульяновской области "Культура в Ульяновской области"на 2014- 2018 годы</t>
  </si>
  <si>
    <t>Субсидии на софинансирование расходов на выплату заработной платы с начислениями работникам муниципальных учреждений и оплату коммунальных услуг</t>
  </si>
  <si>
    <t>Субвенции бюджетам муниципальных районов   на осуществление  переданных субъектом  полномочий</t>
  </si>
  <si>
    <t>Безвозмездные поступления от негосударственных организаций</t>
  </si>
  <si>
    <t>Субсидии на софинансирование расходных обязательств. возникших в связи с организацией деятельности по оздоровлению работников органов местного самоуправления. Муниципальных учреждений.замещающих в них должности.не являющиеся муниципальными должностями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</si>
</sst>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22"/>
      <name val="Times New Roman"/>
      <family val="1"/>
    </font>
    <font>
      <sz val="22"/>
      <name val="Times New Roman"/>
      <family val="1"/>
    </font>
    <font>
      <sz val="1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6"/>
      <name val="Arial Cyr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8"/>
      <color indexed="8"/>
      <name val="Arial"/>
      <family val="2"/>
    </font>
    <font>
      <sz val="12"/>
      <color indexed="8"/>
      <name val="Arial Cyr"/>
      <family val="0"/>
    </font>
    <font>
      <sz val="10.55"/>
      <color indexed="8"/>
      <name val="Arial Cyr"/>
      <family val="0"/>
    </font>
    <font>
      <sz val="16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6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0" fontId="8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right" vertical="top" wrapText="1"/>
    </xf>
    <xf numFmtId="176" fontId="6" fillId="33" borderId="10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176" fontId="5" fillId="0" borderId="10" xfId="0" applyNumberFormat="1" applyFont="1" applyBorder="1" applyAlignment="1">
      <alignment horizontal="right" vertical="top" wrapText="1"/>
    </xf>
    <xf numFmtId="176" fontId="8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76" fontId="5" fillId="34" borderId="10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176" fontId="11" fillId="0" borderId="10" xfId="0" applyNumberFormat="1" applyFont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right" vertical="top" wrapText="1"/>
    </xf>
    <xf numFmtId="176" fontId="8" fillId="0" borderId="10" xfId="0" applyNumberFormat="1" applyFont="1" applyBorder="1" applyAlignment="1">
      <alignment horizontal="right" vertical="top" wrapText="1" indent="1"/>
    </xf>
    <xf numFmtId="176" fontId="8" fillId="0" borderId="10" xfId="0" applyNumberFormat="1" applyFont="1" applyFill="1" applyBorder="1" applyAlignment="1">
      <alignment horizontal="right" vertical="top" wrapText="1" indent="1"/>
    </xf>
    <xf numFmtId="0" fontId="5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right" vertical="top" wrapText="1"/>
    </xf>
    <xf numFmtId="176" fontId="6" fillId="34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176" fontId="11" fillId="0" borderId="10" xfId="0" applyNumberFormat="1" applyFont="1" applyFill="1" applyBorder="1" applyAlignment="1">
      <alignment horizontal="center" vertical="top" wrapText="1"/>
    </xf>
    <xf numFmtId="176" fontId="12" fillId="0" borderId="10" xfId="0" applyNumberFormat="1" applyFont="1" applyBorder="1" applyAlignment="1">
      <alignment/>
    </xf>
    <xf numFmtId="176" fontId="8" fillId="34" borderId="10" xfId="0" applyNumberFormat="1" applyFont="1" applyFill="1" applyBorder="1" applyAlignment="1">
      <alignment horizontal="right" vertical="top" wrapText="1"/>
    </xf>
    <xf numFmtId="176" fontId="7" fillId="34" borderId="13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 applyProtection="1">
      <alignment vertical="center"/>
      <protection locked="0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176" fontId="14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left" vertical="top" wrapText="1" indent="1"/>
    </xf>
    <xf numFmtId="176" fontId="17" fillId="0" borderId="10" xfId="0" applyNumberFormat="1" applyFont="1" applyFill="1" applyBorder="1" applyAlignment="1">
      <alignment horizontal="right" vertical="top" wrapText="1"/>
    </xf>
    <xf numFmtId="176" fontId="7" fillId="35" borderId="12" xfId="0" applyNumberFormat="1" applyFont="1" applyFill="1" applyBorder="1" applyAlignment="1">
      <alignment horizontal="right" vertical="top" wrapText="1"/>
    </xf>
    <xf numFmtId="176" fontId="7" fillId="34" borderId="12" xfId="0" applyNumberFormat="1" applyFont="1" applyFill="1" applyBorder="1" applyAlignment="1">
      <alignment horizontal="right" vertical="top" wrapText="1"/>
    </xf>
    <xf numFmtId="176" fontId="5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vertical="top" wrapText="1"/>
    </xf>
    <xf numFmtId="176" fontId="8" fillId="36" borderId="10" xfId="0" applyNumberFormat="1" applyFont="1" applyFill="1" applyBorder="1" applyAlignment="1">
      <alignment horizontal="right" vertical="top" wrapText="1" indent="1"/>
    </xf>
    <xf numFmtId="176" fontId="8" fillId="36" borderId="10" xfId="0" applyNumberFormat="1" applyFont="1" applyFill="1" applyBorder="1" applyAlignment="1">
      <alignment horizontal="right" vertical="top" wrapText="1"/>
    </xf>
    <xf numFmtId="176" fontId="1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6" fontId="7" fillId="0" borderId="10" xfId="0" applyNumberFormat="1" applyFont="1" applyBorder="1" applyAlignment="1">
      <alignment horizontal="right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176" fontId="8" fillId="0" borderId="0" xfId="0" applyNumberFormat="1" applyFont="1" applyBorder="1" applyAlignment="1">
      <alignment horizontal="right" vertical="top" wrapText="1"/>
    </xf>
    <xf numFmtId="176" fontId="8" fillId="0" borderId="0" xfId="0" applyNumberFormat="1" applyFont="1" applyFill="1" applyBorder="1" applyAlignment="1">
      <alignment horizontal="right" vertical="top" wrapText="1"/>
    </xf>
    <xf numFmtId="176" fontId="5" fillId="34" borderId="0" xfId="0" applyNumberFormat="1" applyFont="1" applyFill="1" applyBorder="1" applyAlignment="1">
      <alignment horizontal="right" vertical="top" wrapText="1"/>
    </xf>
    <xf numFmtId="176" fontId="8" fillId="0" borderId="1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top" wrapText="1"/>
    </xf>
    <xf numFmtId="176" fontId="7" fillId="34" borderId="1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1"/>
          <c:y val="0.2465"/>
          <c:w val="0.4965"/>
          <c:h val="0.265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8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49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explosion val="19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explosion val="27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Лист1!$A$7:$A$18</c:f>
              <c:strCache/>
            </c:strRef>
          </c:cat>
          <c:val>
            <c:numRef>
              <c:f>Лист1!$B$7:$B$18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"/>
          <c:y val="0.612"/>
          <c:w val="0.95125"/>
          <c:h val="0.3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8</xdr:row>
      <xdr:rowOff>714375</xdr:rowOff>
    </xdr:from>
    <xdr:to>
      <xdr:col>15</xdr:col>
      <xdr:colOff>285750</xdr:colOff>
      <xdr:row>17</xdr:row>
      <xdr:rowOff>504825</xdr:rowOff>
    </xdr:to>
    <xdr:graphicFrame>
      <xdr:nvGraphicFramePr>
        <xdr:cNvPr id="1" name="Chart 1"/>
        <xdr:cNvGraphicFramePr/>
      </xdr:nvGraphicFramePr>
      <xdr:xfrm>
        <a:off x="6124575" y="3086100"/>
        <a:ext cx="78867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0"/>
  <sheetViews>
    <sheetView view="pageBreakPreview" zoomScale="50" zoomScaleNormal="65" zoomScaleSheetLayoutView="50" zoomScalePageLayoutView="0" workbookViewId="0" topLeftCell="A18">
      <selection activeCell="D36" sqref="D36"/>
    </sheetView>
  </sheetViews>
  <sheetFormatPr defaultColWidth="9.140625" defaultRowHeight="12.75"/>
  <cols>
    <col min="1" max="1" width="100.00390625" style="0" customWidth="1"/>
    <col min="2" max="3" width="24.140625" style="0" customWidth="1"/>
    <col min="4" max="4" width="25.00390625" style="0" customWidth="1"/>
    <col min="5" max="5" width="20.8515625" style="35" customWidth="1"/>
    <col min="6" max="6" width="20.7109375" style="0" customWidth="1"/>
  </cols>
  <sheetData>
    <row r="1" spans="1:7" ht="33" customHeight="1">
      <c r="A1" s="73" t="s">
        <v>141</v>
      </c>
      <c r="B1" s="73"/>
      <c r="C1" s="73"/>
      <c r="D1" s="73"/>
      <c r="E1" s="73"/>
      <c r="F1" s="73"/>
      <c r="G1" s="40"/>
    </row>
    <row r="2" spans="1:7" ht="12.75" customHeight="1">
      <c r="A2" s="73"/>
      <c r="B2" s="73"/>
      <c r="C2" s="73"/>
      <c r="D2" s="73"/>
      <c r="E2" s="73"/>
      <c r="F2" s="73"/>
      <c r="G2" s="40"/>
    </row>
    <row r="3" spans="1:7" ht="69" customHeight="1">
      <c r="A3" s="74"/>
      <c r="B3" s="74"/>
      <c r="C3" s="74"/>
      <c r="D3" s="74"/>
      <c r="E3" s="74"/>
      <c r="F3" s="74"/>
      <c r="G3" s="40"/>
    </row>
    <row r="4" spans="1:7" ht="54" customHeight="1">
      <c r="A4" s="75"/>
      <c r="B4" s="75" t="s">
        <v>109</v>
      </c>
      <c r="C4" s="77" t="s">
        <v>142</v>
      </c>
      <c r="D4" s="75" t="s">
        <v>143</v>
      </c>
      <c r="E4" s="76" t="s">
        <v>0</v>
      </c>
      <c r="F4" s="75" t="s">
        <v>44</v>
      </c>
      <c r="G4" s="21"/>
    </row>
    <row r="5" spans="1:7" ht="15" customHeight="1">
      <c r="A5" s="75"/>
      <c r="B5" s="75"/>
      <c r="C5" s="78"/>
      <c r="D5" s="75"/>
      <c r="E5" s="76"/>
      <c r="F5" s="75"/>
      <c r="G5" s="21"/>
    </row>
    <row r="6" spans="1:7" ht="28.5" customHeight="1">
      <c r="A6" s="75"/>
      <c r="B6" s="75"/>
      <c r="C6" s="79"/>
      <c r="D6" s="75"/>
      <c r="E6" s="76"/>
      <c r="F6" s="75"/>
      <c r="G6" s="21"/>
    </row>
    <row r="7" spans="1:6" ht="30.75" customHeight="1" hidden="1">
      <c r="A7" s="75"/>
      <c r="B7" s="75"/>
      <c r="C7" s="3"/>
      <c r="D7" s="75"/>
      <c r="E7" s="76"/>
      <c r="F7" s="75"/>
    </row>
    <row r="8" spans="1:6" ht="32.25" customHeight="1">
      <c r="A8" s="3" t="s">
        <v>1</v>
      </c>
      <c r="B8" s="34"/>
      <c r="C8" s="34"/>
      <c r="D8" s="34"/>
      <c r="E8" s="34"/>
      <c r="F8" s="1"/>
    </row>
    <row r="9" spans="1:6" ht="29.25" customHeight="1">
      <c r="A9" s="29" t="s">
        <v>2</v>
      </c>
      <c r="B9" s="31">
        <f>SUM(B10)</f>
        <v>10213</v>
      </c>
      <c r="C9" s="31">
        <f>SUM(C10)</f>
        <v>7235</v>
      </c>
      <c r="D9" s="31">
        <f>SUM(D10)</f>
        <v>7056.4</v>
      </c>
      <c r="E9" s="31">
        <f>SUM(D9/C9*100)</f>
        <v>97.53144436765722</v>
      </c>
      <c r="F9" s="30">
        <f aca="true" t="shared" si="0" ref="F9:F35">SUM(D9-C9)</f>
        <v>-178.60000000000036</v>
      </c>
    </row>
    <row r="10" spans="1:6" ht="31.5" customHeight="1">
      <c r="A10" s="4" t="s">
        <v>3</v>
      </c>
      <c r="B10" s="60">
        <v>10213</v>
      </c>
      <c r="C10" s="60">
        <v>7235</v>
      </c>
      <c r="D10" s="60">
        <v>7056.4</v>
      </c>
      <c r="E10" s="31">
        <f>SUM(D10/C10*100)</f>
        <v>97.53144436765722</v>
      </c>
      <c r="F10" s="30">
        <f t="shared" si="0"/>
        <v>-178.60000000000036</v>
      </c>
    </row>
    <row r="11" spans="1:6" ht="30.75" customHeight="1">
      <c r="A11" s="29" t="s">
        <v>4</v>
      </c>
      <c r="B11" s="31">
        <f>SUM(B12:B16)</f>
        <v>4040.6</v>
      </c>
      <c r="C11" s="31">
        <f>SUM(C12:C16)</f>
        <v>3068.4</v>
      </c>
      <c r="D11" s="31">
        <f>SUM(D12:D16)</f>
        <v>3256.7999999999997</v>
      </c>
      <c r="E11" s="31">
        <f>SUM(D11/C11*100)</f>
        <v>106.14000782166599</v>
      </c>
      <c r="F11" s="30">
        <f t="shared" si="0"/>
        <v>188.39999999999964</v>
      </c>
    </row>
    <row r="12" spans="1:6" ht="30.75" customHeight="1">
      <c r="A12" s="32" t="s">
        <v>111</v>
      </c>
      <c r="B12" s="61">
        <v>550.6</v>
      </c>
      <c r="C12" s="61">
        <v>410.8</v>
      </c>
      <c r="D12" s="61">
        <v>410.6</v>
      </c>
      <c r="E12" s="31"/>
      <c r="F12" s="30">
        <f t="shared" si="0"/>
        <v>-0.19999999999998863</v>
      </c>
    </row>
    <row r="13" spans="1:6" ht="59.25" customHeight="1">
      <c r="A13" s="4" t="s">
        <v>5</v>
      </c>
      <c r="B13" s="60">
        <v>3073</v>
      </c>
      <c r="C13" s="60">
        <v>2243</v>
      </c>
      <c r="D13" s="60">
        <v>2244.5</v>
      </c>
      <c r="E13" s="31">
        <f>SUM(D13/C13*100)</f>
        <v>100.06687472135533</v>
      </c>
      <c r="F13" s="30">
        <f t="shared" si="0"/>
        <v>1.5</v>
      </c>
    </row>
    <row r="14" spans="1:6" ht="46.5" customHeight="1">
      <c r="A14" s="4" t="s">
        <v>100</v>
      </c>
      <c r="B14" s="60">
        <v>25</v>
      </c>
      <c r="C14" s="60">
        <v>22.6</v>
      </c>
      <c r="D14" s="60">
        <v>22.6</v>
      </c>
      <c r="E14" s="31">
        <f aca="true" t="shared" si="1" ref="E14:E19">SUM(D14/C14*100)</f>
        <v>100</v>
      </c>
      <c r="F14" s="30">
        <f t="shared" si="0"/>
        <v>0</v>
      </c>
    </row>
    <row r="15" spans="1:6" ht="31.5" customHeight="1">
      <c r="A15" s="4" t="s">
        <v>6</v>
      </c>
      <c r="B15" s="60">
        <v>392</v>
      </c>
      <c r="C15" s="60">
        <v>392</v>
      </c>
      <c r="D15" s="60">
        <v>579.1</v>
      </c>
      <c r="E15" s="31">
        <f t="shared" si="1"/>
        <v>147.7295918367347</v>
      </c>
      <c r="F15" s="30">
        <f t="shared" si="0"/>
        <v>187.10000000000002</v>
      </c>
    </row>
    <row r="16" spans="1:6" ht="28.5" customHeight="1">
      <c r="A16" s="10" t="s">
        <v>7</v>
      </c>
      <c r="B16" s="62"/>
      <c r="C16" s="62"/>
      <c r="D16" s="62"/>
      <c r="E16" s="31"/>
      <c r="F16" s="30">
        <f t="shared" si="0"/>
        <v>0</v>
      </c>
    </row>
    <row r="17" spans="1:6" ht="30" customHeight="1">
      <c r="A17" s="4" t="s">
        <v>8</v>
      </c>
      <c r="B17" s="60"/>
      <c r="C17" s="60"/>
      <c r="D17" s="60"/>
      <c r="E17" s="31"/>
      <c r="F17" s="30">
        <f t="shared" si="0"/>
        <v>0</v>
      </c>
    </row>
    <row r="18" spans="1:6" ht="31.5" customHeight="1">
      <c r="A18" s="4" t="s">
        <v>9</v>
      </c>
      <c r="B18" s="60"/>
      <c r="C18" s="60"/>
      <c r="D18" s="60"/>
      <c r="E18" s="31"/>
      <c r="F18" s="30">
        <f t="shared" si="0"/>
        <v>0</v>
      </c>
    </row>
    <row r="19" spans="1:6" ht="29.25" customHeight="1">
      <c r="A19" s="10" t="s">
        <v>10</v>
      </c>
      <c r="B19" s="62">
        <v>791</v>
      </c>
      <c r="C19" s="62">
        <v>791</v>
      </c>
      <c r="D19" s="62">
        <v>907.2</v>
      </c>
      <c r="E19" s="31">
        <f t="shared" si="1"/>
        <v>114.69026548672568</v>
      </c>
      <c r="F19" s="30">
        <f t="shared" si="0"/>
        <v>116.20000000000005</v>
      </c>
    </row>
    <row r="20" spans="1:6" ht="57.75" customHeight="1">
      <c r="A20" s="10" t="s">
        <v>11</v>
      </c>
      <c r="B20" s="62">
        <v>5</v>
      </c>
      <c r="C20" s="62"/>
      <c r="D20" s="62"/>
      <c r="E20" s="31"/>
      <c r="F20" s="30">
        <f t="shared" si="0"/>
        <v>0</v>
      </c>
    </row>
    <row r="21" spans="1:6" ht="54" customHeight="1">
      <c r="A21" s="4" t="s">
        <v>12</v>
      </c>
      <c r="B21" s="60"/>
      <c r="C21" s="60"/>
      <c r="D21" s="60"/>
      <c r="E21" s="31"/>
      <c r="F21" s="30">
        <f t="shared" si="0"/>
        <v>0</v>
      </c>
    </row>
    <row r="22" spans="1:6" ht="34.5" customHeight="1">
      <c r="A22" s="4" t="s">
        <v>13</v>
      </c>
      <c r="B22" s="60"/>
      <c r="C22" s="60"/>
      <c r="D22" s="60"/>
      <c r="E22" s="31"/>
      <c r="F22" s="30">
        <f t="shared" si="0"/>
        <v>0</v>
      </c>
    </row>
    <row r="23" spans="1:6" ht="25.5" customHeight="1">
      <c r="A23" s="4" t="s">
        <v>14</v>
      </c>
      <c r="B23" s="60"/>
      <c r="C23" s="60"/>
      <c r="D23" s="60"/>
      <c r="E23" s="31"/>
      <c r="F23" s="30">
        <f t="shared" si="0"/>
        <v>0</v>
      </c>
    </row>
    <row r="24" spans="1:6" ht="29.25" customHeight="1">
      <c r="A24" s="4" t="s">
        <v>15</v>
      </c>
      <c r="B24" s="60"/>
      <c r="C24" s="60"/>
      <c r="D24" s="60"/>
      <c r="E24" s="31"/>
      <c r="F24" s="30">
        <f t="shared" si="0"/>
        <v>0</v>
      </c>
    </row>
    <row r="25" spans="1:6" ht="61.5" customHeight="1">
      <c r="A25" s="10" t="s">
        <v>16</v>
      </c>
      <c r="B25" s="62">
        <v>671</v>
      </c>
      <c r="C25" s="62">
        <v>425</v>
      </c>
      <c r="D25" s="62">
        <v>424.2</v>
      </c>
      <c r="E25" s="31">
        <f>SUM(D25/C25*100)</f>
        <v>99.81176470588235</v>
      </c>
      <c r="F25" s="30">
        <f t="shared" si="0"/>
        <v>-0.8000000000000114</v>
      </c>
    </row>
    <row r="26" spans="1:6" ht="39" customHeight="1">
      <c r="A26" s="29" t="s">
        <v>17</v>
      </c>
      <c r="B26" s="31">
        <v>470</v>
      </c>
      <c r="C26" s="31">
        <f>SUM(C27)</f>
        <v>397</v>
      </c>
      <c r="D26" s="31">
        <f>SUM(D27)</f>
        <v>398.6</v>
      </c>
      <c r="E26" s="31">
        <f>SUM(D26/C26*100)</f>
        <v>100.4030226700252</v>
      </c>
      <c r="F26" s="30">
        <f t="shared" si="0"/>
        <v>1.6000000000000227</v>
      </c>
    </row>
    <row r="27" spans="1:6" ht="45" customHeight="1">
      <c r="A27" s="4" t="s">
        <v>18</v>
      </c>
      <c r="B27" s="61">
        <v>470</v>
      </c>
      <c r="C27" s="61">
        <v>397</v>
      </c>
      <c r="D27" s="61">
        <v>398.6</v>
      </c>
      <c r="E27" s="31">
        <f>SUM(D27/C27*100)</f>
        <v>100.4030226700252</v>
      </c>
      <c r="F27" s="30">
        <f t="shared" si="0"/>
        <v>1.6000000000000227</v>
      </c>
    </row>
    <row r="28" spans="1:6" ht="64.5" customHeight="1">
      <c r="A28" s="32" t="s">
        <v>19</v>
      </c>
      <c r="B28" s="61">
        <v>3996</v>
      </c>
      <c r="C28" s="61">
        <v>3564</v>
      </c>
      <c r="D28" s="61">
        <v>3631.8</v>
      </c>
      <c r="E28" s="31">
        <f>SUM(D28/C28*100)</f>
        <v>101.90235690235691</v>
      </c>
      <c r="F28" s="30">
        <f t="shared" si="0"/>
        <v>67.80000000000018</v>
      </c>
    </row>
    <row r="29" spans="1:6" ht="60" customHeight="1">
      <c r="A29" s="4" t="s">
        <v>20</v>
      </c>
      <c r="B29" s="60"/>
      <c r="C29" s="60"/>
      <c r="D29" s="60"/>
      <c r="E29" s="31"/>
      <c r="F29" s="30">
        <f t="shared" si="0"/>
        <v>0</v>
      </c>
    </row>
    <row r="30" spans="1:6" ht="32.25" customHeight="1">
      <c r="A30" s="10" t="s">
        <v>21</v>
      </c>
      <c r="B30" s="62">
        <v>352</v>
      </c>
      <c r="C30" s="62">
        <v>255</v>
      </c>
      <c r="D30" s="62">
        <v>255.2</v>
      </c>
      <c r="E30" s="31">
        <f>SUM(D30/C30*100)</f>
        <v>100.07843137254902</v>
      </c>
      <c r="F30" s="30">
        <f t="shared" si="0"/>
        <v>0.19999999999998863</v>
      </c>
    </row>
    <row r="31" spans="1:6" ht="27.75" customHeight="1">
      <c r="A31" s="10" t="s">
        <v>22</v>
      </c>
      <c r="B31" s="62"/>
      <c r="C31" s="62"/>
      <c r="D31" s="62"/>
      <c r="E31" s="31"/>
      <c r="F31" s="30">
        <f t="shared" si="0"/>
        <v>0</v>
      </c>
    </row>
    <row r="32" spans="1:6" ht="48" customHeight="1">
      <c r="A32" s="4" t="s">
        <v>23</v>
      </c>
      <c r="B32" s="60"/>
      <c r="C32" s="60"/>
      <c r="D32" s="62">
        <v>49.5</v>
      </c>
      <c r="E32" s="31"/>
      <c r="F32" s="30">
        <f t="shared" si="0"/>
        <v>49.5</v>
      </c>
    </row>
    <row r="33" spans="1:6" ht="54" customHeight="1">
      <c r="A33" s="4" t="s">
        <v>24</v>
      </c>
      <c r="B33" s="60"/>
      <c r="C33" s="60"/>
      <c r="D33" s="60"/>
      <c r="E33" s="31"/>
      <c r="F33" s="30">
        <f t="shared" si="0"/>
        <v>0</v>
      </c>
    </row>
    <row r="34" spans="1:6" ht="52.5" customHeight="1">
      <c r="A34" s="10" t="s">
        <v>25</v>
      </c>
      <c r="B34" s="62">
        <v>35</v>
      </c>
      <c r="C34" s="61">
        <v>35</v>
      </c>
      <c r="D34" s="61">
        <v>62.4</v>
      </c>
      <c r="E34" s="31"/>
      <c r="F34" s="30">
        <f t="shared" si="0"/>
        <v>27.4</v>
      </c>
    </row>
    <row r="35" spans="1:25" s="5" customFormat="1" ht="31.5" customHeight="1">
      <c r="A35" s="29" t="s">
        <v>26</v>
      </c>
      <c r="B35" s="31">
        <f>SUM(B9+B11+B19+B20+B25+B26+B28+B30+B34+B33+B29)</f>
        <v>20573.6</v>
      </c>
      <c r="C35" s="31">
        <f>SUM(C9+C11+C19+C20+C25+C26+C28+C30+C34+C33+C29+C32)</f>
        <v>15770.4</v>
      </c>
      <c r="D35" s="31">
        <f>SUM(D9+D11+D19+D20+D25+D26+D28+D30+D34+D33+D29+D32)</f>
        <v>16042.1</v>
      </c>
      <c r="E35" s="31">
        <f>SUM(D35/C35*100)</f>
        <v>101.72284786688988</v>
      </c>
      <c r="F35" s="30">
        <f t="shared" si="0"/>
        <v>271.7000000000007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80.25" customHeight="1">
      <c r="A36" s="4" t="s">
        <v>115</v>
      </c>
      <c r="B36" s="18">
        <v>57696.2</v>
      </c>
      <c r="C36" s="26">
        <v>41886</v>
      </c>
      <c r="D36" s="26">
        <v>41886</v>
      </c>
      <c r="E36" s="31">
        <f>SUM(D36/C36*100)</f>
        <v>100</v>
      </c>
      <c r="F36" s="31">
        <f>SUM(D36-B36)</f>
        <v>-15810.199999999997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19.25" customHeight="1">
      <c r="A37" s="4" t="s">
        <v>93</v>
      </c>
      <c r="B37" s="18"/>
      <c r="C37" s="26"/>
      <c r="D37" s="26"/>
      <c r="E37" s="31"/>
      <c r="F37" s="31">
        <f aca="true" t="shared" si="2" ref="F37:F100">SUM(D37-B37)</f>
        <v>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54.75" customHeight="1">
      <c r="A38" s="4" t="s">
        <v>84</v>
      </c>
      <c r="B38" s="26"/>
      <c r="C38" s="26"/>
      <c r="D38" s="26"/>
      <c r="E38" s="31"/>
      <c r="F38" s="31">
        <f t="shared" si="2"/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02.75" customHeight="1">
      <c r="A39" s="15" t="s">
        <v>77</v>
      </c>
      <c r="B39" s="18"/>
      <c r="C39" s="26"/>
      <c r="D39" s="26"/>
      <c r="E39" s="31"/>
      <c r="F39" s="31">
        <f t="shared" si="2"/>
        <v>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54.75" customHeight="1">
      <c r="A40" s="4" t="s">
        <v>83</v>
      </c>
      <c r="B40" s="18"/>
      <c r="C40" s="26"/>
      <c r="D40" s="26"/>
      <c r="E40" s="31"/>
      <c r="F40" s="31">
        <f t="shared" si="2"/>
        <v>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96.75" customHeight="1">
      <c r="A41" s="4" t="s">
        <v>70</v>
      </c>
      <c r="B41" s="18"/>
      <c r="C41" s="26"/>
      <c r="D41" s="26"/>
      <c r="E41" s="31"/>
      <c r="F41" s="31">
        <f t="shared" si="2"/>
        <v>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6" ht="69.75" customHeight="1">
      <c r="A42" s="4" t="s">
        <v>103</v>
      </c>
      <c r="B42" s="26"/>
      <c r="C42" s="26"/>
      <c r="D42" s="26"/>
      <c r="E42" s="31"/>
      <c r="F42" s="31">
        <f t="shared" si="2"/>
        <v>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5" ht="75.75" customHeight="1">
      <c r="A43" s="4" t="s">
        <v>69</v>
      </c>
      <c r="B43" s="18">
        <v>5335.3</v>
      </c>
      <c r="C43" s="26">
        <v>127.7</v>
      </c>
      <c r="D43" s="26">
        <v>127.7</v>
      </c>
      <c r="E43" s="31">
        <f>SUM(D43/C43*100)</f>
        <v>100</v>
      </c>
      <c r="F43" s="31">
        <f t="shared" si="2"/>
        <v>-5207.6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75.75" customHeight="1">
      <c r="A44" s="4" t="s">
        <v>91</v>
      </c>
      <c r="B44" s="18"/>
      <c r="C44" s="26"/>
      <c r="D44" s="26"/>
      <c r="E44" s="31"/>
      <c r="F44" s="31">
        <f t="shared" si="2"/>
        <v>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65.75" customHeight="1">
      <c r="A45" s="4" t="s">
        <v>116</v>
      </c>
      <c r="B45" s="18">
        <v>11574.8</v>
      </c>
      <c r="C45" s="26">
        <v>3603.5</v>
      </c>
      <c r="D45" s="26">
        <v>3603.5</v>
      </c>
      <c r="E45" s="31"/>
      <c r="F45" s="31">
        <f t="shared" si="2"/>
        <v>-7971.299999999999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53.25" customHeight="1">
      <c r="A46" s="4" t="s">
        <v>72</v>
      </c>
      <c r="B46" s="18"/>
      <c r="C46" s="26"/>
      <c r="D46" s="26"/>
      <c r="E46" s="31"/>
      <c r="F46" s="31">
        <f t="shared" si="2"/>
        <v>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07.25" customHeight="1">
      <c r="A47" s="4" t="s">
        <v>113</v>
      </c>
      <c r="B47" s="18">
        <v>129.2</v>
      </c>
      <c r="C47" s="26"/>
      <c r="D47" s="26"/>
      <c r="E47" s="31"/>
      <c r="F47" s="31">
        <f t="shared" si="2"/>
        <v>-129.2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53.25" customHeight="1">
      <c r="A48" s="4" t="s">
        <v>71</v>
      </c>
      <c r="B48" s="18"/>
      <c r="C48" s="26"/>
      <c r="D48" s="26"/>
      <c r="E48" s="31"/>
      <c r="F48" s="31">
        <f t="shared" si="2"/>
        <v>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51.75" customHeight="1">
      <c r="A49" s="4" t="s">
        <v>117</v>
      </c>
      <c r="B49" s="18">
        <v>0</v>
      </c>
      <c r="C49" s="26"/>
      <c r="D49" s="26"/>
      <c r="E49" s="31"/>
      <c r="F49" s="31">
        <f t="shared" si="2"/>
        <v>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83.75" customHeight="1">
      <c r="A50" s="4" t="s">
        <v>118</v>
      </c>
      <c r="B50" s="18">
        <v>1783.9</v>
      </c>
      <c r="C50" s="26">
        <v>1783.6</v>
      </c>
      <c r="D50" s="26">
        <v>1783.6</v>
      </c>
      <c r="E50" s="31">
        <f>SUM(D50/C50*100)</f>
        <v>100</v>
      </c>
      <c r="F50" s="31">
        <f t="shared" si="2"/>
        <v>-0.3000000000001819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17" customHeight="1">
      <c r="A51" s="4" t="s">
        <v>119</v>
      </c>
      <c r="B51" s="18">
        <v>206.2</v>
      </c>
      <c r="C51" s="26">
        <v>206.2</v>
      </c>
      <c r="D51" s="26">
        <v>206.2</v>
      </c>
      <c r="E51" s="31">
        <f>SUM(D51/C51*100)</f>
        <v>100</v>
      </c>
      <c r="F51" s="31">
        <f t="shared" si="2"/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17" customHeight="1">
      <c r="A52" s="4" t="s">
        <v>45</v>
      </c>
      <c r="B52" s="18"/>
      <c r="C52" s="26"/>
      <c r="D52" s="26"/>
      <c r="E52" s="31"/>
      <c r="F52" s="31">
        <f t="shared" si="2"/>
        <v>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80.25" customHeight="1">
      <c r="A53" s="4" t="s">
        <v>120</v>
      </c>
      <c r="B53" s="18">
        <v>2091</v>
      </c>
      <c r="C53" s="26"/>
      <c r="D53" s="26"/>
      <c r="E53" s="31"/>
      <c r="F53" s="31">
        <f t="shared" si="2"/>
        <v>-2091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64.25" customHeight="1">
      <c r="A54" s="4" t="s">
        <v>64</v>
      </c>
      <c r="B54" s="18">
        <v>8.1</v>
      </c>
      <c r="C54" s="26"/>
      <c r="D54" s="26"/>
      <c r="E54" s="31"/>
      <c r="F54" s="31">
        <f t="shared" si="2"/>
        <v>-8.1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47" customHeight="1">
      <c r="A55" s="4" t="s">
        <v>46</v>
      </c>
      <c r="B55" s="18">
        <v>1137.6</v>
      </c>
      <c r="C55" s="26">
        <v>1137.6</v>
      </c>
      <c r="D55" s="26">
        <v>1137.6</v>
      </c>
      <c r="E55" s="31">
        <f>SUM(D55/C55*100)</f>
        <v>100</v>
      </c>
      <c r="F55" s="31">
        <f t="shared" si="2"/>
        <v>0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81.75" customHeight="1">
      <c r="A56" s="4" t="s">
        <v>47</v>
      </c>
      <c r="B56" s="18">
        <v>367.6</v>
      </c>
      <c r="C56" s="26"/>
      <c r="D56" s="26"/>
      <c r="E56" s="31"/>
      <c r="F56" s="31">
        <f t="shared" si="2"/>
        <v>-367.6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30.5" customHeight="1">
      <c r="A57" s="4" t="s">
        <v>48</v>
      </c>
      <c r="B57" s="18">
        <v>18464.8</v>
      </c>
      <c r="C57" s="26">
        <v>12940</v>
      </c>
      <c r="D57" s="26">
        <v>12940</v>
      </c>
      <c r="E57" s="31">
        <f>SUM(D57/C57*100)</f>
        <v>100</v>
      </c>
      <c r="F57" s="31">
        <f t="shared" si="2"/>
        <v>-5524.799999999999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81" customHeight="1">
      <c r="A58" s="4" t="s">
        <v>49</v>
      </c>
      <c r="B58" s="18">
        <v>559.5</v>
      </c>
      <c r="C58" s="26">
        <v>326.2</v>
      </c>
      <c r="D58" s="26">
        <v>326.2</v>
      </c>
      <c r="E58" s="31">
        <f>SUM(D58/C58*100)</f>
        <v>100</v>
      </c>
      <c r="F58" s="31">
        <f t="shared" si="2"/>
        <v>-233.3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97.5" customHeight="1">
      <c r="A59" s="4" t="s">
        <v>50</v>
      </c>
      <c r="B59" s="27"/>
      <c r="C59" s="26"/>
      <c r="D59" s="26"/>
      <c r="E59" s="31"/>
      <c r="F59" s="31">
        <f t="shared" si="2"/>
        <v>0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24.5" customHeight="1">
      <c r="A60" s="4" t="s">
        <v>121</v>
      </c>
      <c r="B60" s="27">
        <v>155777.5</v>
      </c>
      <c r="C60" s="26">
        <v>104454</v>
      </c>
      <c r="D60" s="26">
        <v>104454</v>
      </c>
      <c r="E60" s="31">
        <f>SUM(D60/C60*100)</f>
        <v>100</v>
      </c>
      <c r="F60" s="31">
        <f t="shared" si="2"/>
        <v>-51323.5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97.5" customHeight="1">
      <c r="A61" s="55" t="s">
        <v>112</v>
      </c>
      <c r="B61" s="56">
        <v>39138.8</v>
      </c>
      <c r="C61" s="57">
        <v>33151.3</v>
      </c>
      <c r="D61" s="57">
        <v>33151.3</v>
      </c>
      <c r="E61" s="31">
        <f>SUM(D61/C61*100)</f>
        <v>100</v>
      </c>
      <c r="F61" s="31">
        <f t="shared" si="2"/>
        <v>-5987.5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30.5" customHeight="1">
      <c r="A62" s="54" t="s">
        <v>114</v>
      </c>
      <c r="B62" s="28">
        <v>100</v>
      </c>
      <c r="C62" s="26"/>
      <c r="D62" s="26"/>
      <c r="E62" s="31"/>
      <c r="F62" s="31">
        <f t="shared" si="2"/>
        <v>-100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78.75" customHeight="1">
      <c r="A63" s="4" t="s">
        <v>51</v>
      </c>
      <c r="B63" s="18"/>
      <c r="C63" s="28"/>
      <c r="D63" s="28"/>
      <c r="E63" s="31"/>
      <c r="F63" s="31">
        <f t="shared" si="2"/>
        <v>0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23" customHeight="1">
      <c r="A64" s="4" t="s">
        <v>122</v>
      </c>
      <c r="B64" s="18">
        <v>535.5</v>
      </c>
      <c r="C64" s="28">
        <v>365.8</v>
      </c>
      <c r="D64" s="28">
        <v>365.8</v>
      </c>
      <c r="E64" s="31">
        <f>SUM(D64/C64*100)</f>
        <v>100</v>
      </c>
      <c r="F64" s="31">
        <f t="shared" si="2"/>
        <v>-169.7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84.5" customHeight="1">
      <c r="A65" s="4" t="s">
        <v>124</v>
      </c>
      <c r="B65" s="18">
        <v>88.7</v>
      </c>
      <c r="C65" s="26">
        <v>88.7</v>
      </c>
      <c r="D65" s="26">
        <v>88.7</v>
      </c>
      <c r="E65" s="31">
        <f>SUM(D65/C65*100)</f>
        <v>100</v>
      </c>
      <c r="F65" s="31">
        <f t="shared" si="2"/>
        <v>0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69.75" customHeight="1">
      <c r="A66" s="4" t="s">
        <v>123</v>
      </c>
      <c r="B66" s="18">
        <v>4148.1</v>
      </c>
      <c r="C66" s="26">
        <v>3514.6</v>
      </c>
      <c r="D66" s="26">
        <v>3514.6</v>
      </c>
      <c r="E66" s="31">
        <f>SUM(D66/C66*100)</f>
        <v>100</v>
      </c>
      <c r="F66" s="31">
        <f t="shared" si="2"/>
        <v>-633.5000000000005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99.75" customHeight="1">
      <c r="A67" s="4" t="s">
        <v>52</v>
      </c>
      <c r="B67" s="18">
        <v>9053</v>
      </c>
      <c r="C67" s="26">
        <v>5283</v>
      </c>
      <c r="D67" s="26">
        <v>5283</v>
      </c>
      <c r="E67" s="31">
        <f>SUM(D67/C67*100)</f>
        <v>100</v>
      </c>
      <c r="F67" s="31">
        <f t="shared" si="2"/>
        <v>-3770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83.25" customHeight="1">
      <c r="A68" s="4" t="s">
        <v>53</v>
      </c>
      <c r="B68" s="18">
        <v>804.3</v>
      </c>
      <c r="C68" s="26">
        <v>527.8</v>
      </c>
      <c r="D68" s="26">
        <v>527.8</v>
      </c>
      <c r="E68" s="72">
        <v>100</v>
      </c>
      <c r="F68" s="31">
        <f t="shared" si="2"/>
        <v>-276.5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27.75" customHeight="1" hidden="1" thickBot="1">
      <c r="A69" s="4" t="s">
        <v>66</v>
      </c>
      <c r="B69" s="67"/>
      <c r="C69" s="71"/>
      <c r="D69" s="71"/>
      <c r="E69" s="72"/>
      <c r="F69" s="31">
        <f t="shared" si="2"/>
        <v>0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03.5" customHeight="1">
      <c r="A70" s="4" t="s">
        <v>85</v>
      </c>
      <c r="B70" s="67"/>
      <c r="C70" s="71"/>
      <c r="D70" s="71"/>
      <c r="E70" s="31"/>
      <c r="F70" s="31">
        <f t="shared" si="2"/>
        <v>0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26" customHeight="1">
      <c r="A71" s="4" t="s">
        <v>54</v>
      </c>
      <c r="B71" s="18">
        <v>235.5</v>
      </c>
      <c r="C71" s="50">
        <v>137.4</v>
      </c>
      <c r="D71" s="50">
        <v>137.4</v>
      </c>
      <c r="E71" s="31">
        <f>SUM(D71/C71*100)</f>
        <v>100</v>
      </c>
      <c r="F71" s="31">
        <f t="shared" si="2"/>
        <v>-98.1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47.25" customHeight="1">
      <c r="A72" s="4" t="s">
        <v>55</v>
      </c>
      <c r="B72" s="18"/>
      <c r="C72" s="26"/>
      <c r="D72" s="26"/>
      <c r="E72" s="31"/>
      <c r="F72" s="31">
        <f t="shared" si="2"/>
        <v>0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67.25" customHeight="1">
      <c r="A73" s="4" t="s">
        <v>99</v>
      </c>
      <c r="B73" s="18">
        <v>26.1</v>
      </c>
      <c r="C73" s="26"/>
      <c r="D73" s="26"/>
      <c r="E73" s="31"/>
      <c r="F73" s="31">
        <f t="shared" si="2"/>
        <v>-26.1</v>
      </c>
      <c r="G73" s="6"/>
      <c r="H73" s="6"/>
      <c r="I73" s="6"/>
      <c r="J73" s="6">
        <v>7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18.5" customHeight="1">
      <c r="A74" s="4" t="s">
        <v>87</v>
      </c>
      <c r="B74" s="18">
        <v>742.6</v>
      </c>
      <c r="C74" s="26">
        <v>414.5</v>
      </c>
      <c r="D74" s="26">
        <v>414.5</v>
      </c>
      <c r="E74" s="31">
        <f>SUM(D74/C74*100)</f>
        <v>100</v>
      </c>
      <c r="F74" s="31">
        <f t="shared" si="2"/>
        <v>-328.1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75" customHeight="1">
      <c r="A75" s="4" t="s">
        <v>102</v>
      </c>
      <c r="B75" s="18"/>
      <c r="C75" s="26"/>
      <c r="D75" s="26"/>
      <c r="E75" s="31"/>
      <c r="F75" s="31">
        <f t="shared" si="2"/>
        <v>0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03.5" customHeight="1">
      <c r="A76" s="4" t="s">
        <v>106</v>
      </c>
      <c r="B76" s="18">
        <v>100</v>
      </c>
      <c r="C76" s="26"/>
      <c r="D76" s="26"/>
      <c r="E76" s="31"/>
      <c r="F76" s="31">
        <f t="shared" si="2"/>
        <v>-100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18.5" customHeight="1">
      <c r="A77" s="9" t="s">
        <v>96</v>
      </c>
      <c r="B77" s="18">
        <v>954.8</v>
      </c>
      <c r="C77" s="26">
        <v>237.4</v>
      </c>
      <c r="D77" s="26">
        <v>237.4</v>
      </c>
      <c r="E77" s="31">
        <f>SUM(D77/B77*100)</f>
        <v>24.86384583158777</v>
      </c>
      <c r="F77" s="31">
        <f t="shared" si="2"/>
        <v>-717.4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18.5" customHeight="1">
      <c r="A78" s="9" t="s">
        <v>97</v>
      </c>
      <c r="B78" s="18">
        <v>9</v>
      </c>
      <c r="C78" s="26">
        <v>2.3</v>
      </c>
      <c r="D78" s="26">
        <v>2.3</v>
      </c>
      <c r="E78" s="31">
        <f>SUM(D78/C78*100)</f>
        <v>100</v>
      </c>
      <c r="F78" s="31">
        <f t="shared" si="2"/>
        <v>-6.7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18.5" customHeight="1">
      <c r="A79" s="9" t="s">
        <v>98</v>
      </c>
      <c r="B79" s="18"/>
      <c r="C79" s="26"/>
      <c r="D79" s="26"/>
      <c r="E79" s="31"/>
      <c r="F79" s="31">
        <f t="shared" si="2"/>
        <v>0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11" customHeight="1">
      <c r="A80" s="4" t="s">
        <v>56</v>
      </c>
      <c r="B80" s="18">
        <v>23.5</v>
      </c>
      <c r="C80" s="26">
        <v>23.5</v>
      </c>
      <c r="D80" s="26">
        <v>23.5</v>
      </c>
      <c r="E80" s="31">
        <f>SUM(D80/C80*100)</f>
        <v>100</v>
      </c>
      <c r="F80" s="31">
        <f t="shared" si="2"/>
        <v>0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08.75" customHeight="1">
      <c r="A81" s="4" t="s">
        <v>57</v>
      </c>
      <c r="B81" s="18"/>
      <c r="C81" s="26"/>
      <c r="D81" s="26"/>
      <c r="E81" s="31"/>
      <c r="F81" s="31">
        <f t="shared" si="2"/>
        <v>0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05" customHeight="1">
      <c r="A82" s="4" t="s">
        <v>58</v>
      </c>
      <c r="B82" s="18"/>
      <c r="C82" s="7"/>
      <c r="D82" s="7"/>
      <c r="E82" s="31"/>
      <c r="F82" s="31">
        <f t="shared" si="2"/>
        <v>0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97.5" customHeight="1">
      <c r="A83" s="4" t="s">
        <v>59</v>
      </c>
      <c r="B83" s="18">
        <v>32808</v>
      </c>
      <c r="C83" s="26">
        <v>19033</v>
      </c>
      <c r="D83" s="26">
        <v>19033</v>
      </c>
      <c r="E83" s="31">
        <f>SUM(D83/C83*100)</f>
        <v>100</v>
      </c>
      <c r="F83" s="31">
        <f t="shared" si="2"/>
        <v>-13775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05" customHeight="1">
      <c r="A84" s="4" t="s">
        <v>101</v>
      </c>
      <c r="B84" s="18"/>
      <c r="C84" s="26"/>
      <c r="D84" s="26"/>
      <c r="E84" s="31"/>
      <c r="F84" s="31">
        <f t="shared" si="2"/>
        <v>0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97.5" customHeight="1">
      <c r="A85" s="4" t="s">
        <v>90</v>
      </c>
      <c r="B85" s="18"/>
      <c r="C85" s="26"/>
      <c r="D85" s="26"/>
      <c r="E85" s="31"/>
      <c r="F85" s="31">
        <f t="shared" si="2"/>
        <v>0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97.5" customHeight="1">
      <c r="A86" s="4" t="s">
        <v>92</v>
      </c>
      <c r="B86" s="18"/>
      <c r="C86" s="26"/>
      <c r="D86" s="26"/>
      <c r="E86" s="31"/>
      <c r="F86" s="31">
        <f t="shared" si="2"/>
        <v>0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97.5" customHeight="1">
      <c r="A87" s="4" t="s">
        <v>95</v>
      </c>
      <c r="B87" s="26"/>
      <c r="C87" s="26"/>
      <c r="D87" s="26"/>
      <c r="E87" s="31"/>
      <c r="F87" s="31">
        <f t="shared" si="2"/>
        <v>0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99.75" customHeight="1">
      <c r="A88" s="4" t="s">
        <v>104</v>
      </c>
      <c r="B88" s="26"/>
      <c r="C88" s="26"/>
      <c r="D88" s="26"/>
      <c r="E88" s="31"/>
      <c r="F88" s="31">
        <f t="shared" si="2"/>
        <v>0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99.75" customHeight="1">
      <c r="A89" s="4" t="s">
        <v>105</v>
      </c>
      <c r="B89" s="26"/>
      <c r="C89" s="26"/>
      <c r="D89" s="26"/>
      <c r="E89" s="31"/>
      <c r="F89" s="31">
        <f t="shared" si="2"/>
        <v>0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50.25" customHeight="1">
      <c r="A90" s="4" t="s">
        <v>88</v>
      </c>
      <c r="B90" s="18"/>
      <c r="C90" s="26"/>
      <c r="D90" s="26"/>
      <c r="E90" s="31"/>
      <c r="F90" s="31">
        <f t="shared" si="2"/>
        <v>0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50.25" customHeight="1">
      <c r="A91" s="4" t="s">
        <v>73</v>
      </c>
      <c r="B91" s="18">
        <v>0</v>
      </c>
      <c r="C91" s="26"/>
      <c r="D91" s="26"/>
      <c r="E91" s="31"/>
      <c r="F91" s="31">
        <f t="shared" si="2"/>
        <v>0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95.25" customHeight="1">
      <c r="A92" s="4" t="s">
        <v>74</v>
      </c>
      <c r="B92" s="18">
        <v>45.2</v>
      </c>
      <c r="C92" s="26"/>
      <c r="D92" s="26"/>
      <c r="E92" s="31"/>
      <c r="F92" s="31">
        <f t="shared" si="2"/>
        <v>-45.2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78.75" customHeight="1">
      <c r="A93" s="4" t="s">
        <v>75</v>
      </c>
      <c r="B93" s="18"/>
      <c r="C93" s="26"/>
      <c r="D93" s="26"/>
      <c r="E93" s="31"/>
      <c r="F93" s="31">
        <f t="shared" si="2"/>
        <v>0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78.75" customHeight="1">
      <c r="A94" s="4" t="s">
        <v>89</v>
      </c>
      <c r="B94" s="18">
        <v>368.9</v>
      </c>
      <c r="C94" s="26">
        <v>267.6</v>
      </c>
      <c r="D94" s="26">
        <v>267.6</v>
      </c>
      <c r="E94" s="31">
        <f>SUM(D94/C94*100)</f>
        <v>100</v>
      </c>
      <c r="F94" s="31">
        <f t="shared" si="2"/>
        <v>-101.29999999999995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78.75" customHeight="1">
      <c r="A95" s="4" t="s">
        <v>78</v>
      </c>
      <c r="B95" s="18"/>
      <c r="C95" s="26"/>
      <c r="D95" s="26"/>
      <c r="E95" s="31"/>
      <c r="F95" s="31">
        <f t="shared" si="2"/>
        <v>0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78.75" customHeight="1">
      <c r="A96" s="4" t="s">
        <v>76</v>
      </c>
      <c r="B96" s="18"/>
      <c r="C96" s="26"/>
      <c r="D96" s="26"/>
      <c r="E96" s="31"/>
      <c r="F96" s="31">
        <f t="shared" si="2"/>
        <v>0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78.75" customHeight="1">
      <c r="A97" s="4" t="s">
        <v>79</v>
      </c>
      <c r="B97" s="18"/>
      <c r="C97" s="26"/>
      <c r="D97" s="26"/>
      <c r="E97" s="31"/>
      <c r="F97" s="31">
        <f t="shared" si="2"/>
        <v>0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78.75" customHeight="1">
      <c r="A98" s="4" t="s">
        <v>60</v>
      </c>
      <c r="B98" s="18">
        <v>400.1</v>
      </c>
      <c r="C98" s="26">
        <v>273.9</v>
      </c>
      <c r="D98" s="26">
        <v>273.9</v>
      </c>
      <c r="E98" s="31">
        <f>SUM(D98/C98*100)</f>
        <v>100</v>
      </c>
      <c r="F98" s="31">
        <f t="shared" si="2"/>
        <v>-126.20000000000005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57.75" customHeight="1">
      <c r="A99" s="4" t="s">
        <v>80</v>
      </c>
      <c r="B99" s="33"/>
      <c r="C99" s="7"/>
      <c r="D99" s="7"/>
      <c r="E99" s="31"/>
      <c r="F99" s="31">
        <f t="shared" si="2"/>
        <v>0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57.75" customHeight="1">
      <c r="A100" s="4" t="s">
        <v>81</v>
      </c>
      <c r="B100" s="33"/>
      <c r="C100" s="7"/>
      <c r="D100" s="7"/>
      <c r="E100" s="31"/>
      <c r="F100" s="31">
        <f t="shared" si="2"/>
        <v>0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22.25" customHeight="1">
      <c r="A101" s="4" t="s">
        <v>86</v>
      </c>
      <c r="B101" s="33"/>
      <c r="C101" s="7"/>
      <c r="D101" s="7"/>
      <c r="E101" s="31"/>
      <c r="F101" s="31">
        <f aca="true" t="shared" si="3" ref="F101:F123">SUM(D101-B101)</f>
        <v>0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67.5" customHeight="1">
      <c r="A102" s="4" t="s">
        <v>82</v>
      </c>
      <c r="B102" s="33">
        <v>225</v>
      </c>
      <c r="C102" s="7"/>
      <c r="D102" s="7"/>
      <c r="E102" s="31"/>
      <c r="F102" s="31">
        <f t="shared" si="3"/>
        <v>-225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09.5" customHeight="1">
      <c r="A103" s="4" t="s">
        <v>61</v>
      </c>
      <c r="B103" s="33">
        <v>10613.3</v>
      </c>
      <c r="C103" s="7">
        <v>2780.5</v>
      </c>
      <c r="D103" s="7">
        <v>2780.5</v>
      </c>
      <c r="E103" s="31">
        <f>SUM(D103/C103*100)</f>
        <v>100</v>
      </c>
      <c r="F103" s="31">
        <f t="shared" si="3"/>
        <v>-7832.799999999999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09.5" customHeight="1">
      <c r="A104" s="11" t="s">
        <v>28</v>
      </c>
      <c r="B104" s="51">
        <f>SUM(B36:B103)</f>
        <v>355552.0999999999</v>
      </c>
      <c r="C104" s="51">
        <f>SUM(C36:C103)</f>
        <v>232566.09999999995</v>
      </c>
      <c r="D104" s="51">
        <f>SUM(D36:D103)</f>
        <v>232566.09999999995</v>
      </c>
      <c r="E104" s="31">
        <f>SUM(D104/C104*100)</f>
        <v>100</v>
      </c>
      <c r="F104" s="31">
        <f t="shared" si="3"/>
        <v>-122985.99999999997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31.5" customHeight="1">
      <c r="A105" s="10" t="s">
        <v>29</v>
      </c>
      <c r="B105" s="1"/>
      <c r="C105" s="1"/>
      <c r="D105" s="1"/>
      <c r="E105" s="31"/>
      <c r="F105" s="31">
        <f t="shared" si="3"/>
        <v>0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31.5" customHeight="1">
      <c r="A106" s="4" t="s">
        <v>27</v>
      </c>
      <c r="B106" s="1">
        <v>-413.6</v>
      </c>
      <c r="C106" s="1">
        <v>-742.5</v>
      </c>
      <c r="D106" s="1">
        <v>-742.5</v>
      </c>
      <c r="E106" s="31">
        <f>SUM(D106/C106*100)</f>
        <v>100</v>
      </c>
      <c r="F106" s="31">
        <f t="shared" si="3"/>
        <v>-328.9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39" customHeight="1">
      <c r="A107" s="11" t="s">
        <v>108</v>
      </c>
      <c r="B107" s="13">
        <f>SUM(B104:B106)</f>
        <v>355138.49999999994</v>
      </c>
      <c r="C107" s="13">
        <f>SUM(C104:C106)</f>
        <v>231823.59999999995</v>
      </c>
      <c r="D107" s="13">
        <f>SUM(D104:D106)</f>
        <v>231823.59999999995</v>
      </c>
      <c r="E107" s="31">
        <f>SUM(D107/C107*100)</f>
        <v>100</v>
      </c>
      <c r="F107" s="31">
        <f t="shared" si="3"/>
        <v>-123314.9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s="5" customFormat="1" ht="28.5" customHeight="1">
      <c r="A108" s="11" t="s">
        <v>30</v>
      </c>
      <c r="B108" s="12">
        <f>SUM(B107+B35)</f>
        <v>375712.0999999999</v>
      </c>
      <c r="C108" s="12">
        <f>SUM(C107+C35)</f>
        <v>247593.99999999994</v>
      </c>
      <c r="D108" s="12">
        <f>SUM(D107+D35)</f>
        <v>247865.69999999995</v>
      </c>
      <c r="E108" s="31">
        <f>SUM(D108/C108*100)</f>
        <v>100.1097361002286</v>
      </c>
      <c r="F108" s="31">
        <f t="shared" si="3"/>
        <v>-127846.39999999997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27">
      <c r="A109" s="3" t="s">
        <v>31</v>
      </c>
      <c r="B109" s="1"/>
      <c r="C109" s="1"/>
      <c r="D109" s="1"/>
      <c r="E109" s="31"/>
      <c r="F109" s="31">
        <f t="shared" si="3"/>
        <v>0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26.25" customHeight="1">
      <c r="A110" s="4" t="s">
        <v>32</v>
      </c>
      <c r="B110" s="43">
        <v>37634.6</v>
      </c>
      <c r="C110" s="43">
        <v>18561.7</v>
      </c>
      <c r="D110" s="43">
        <v>25542.3</v>
      </c>
      <c r="E110" s="31">
        <f>SUM(D110/C110*100)</f>
        <v>137.60754672255234</v>
      </c>
      <c r="F110" s="31">
        <f t="shared" si="3"/>
        <v>-12092.3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27">
      <c r="A111" s="4" t="s">
        <v>33</v>
      </c>
      <c r="B111" s="43"/>
      <c r="C111" s="43"/>
      <c r="D111" s="43"/>
      <c r="E111" s="31"/>
      <c r="F111" s="31">
        <f t="shared" si="3"/>
        <v>0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51" customHeight="1">
      <c r="A112" s="4" t="s">
        <v>34</v>
      </c>
      <c r="B112" s="43">
        <v>868.5</v>
      </c>
      <c r="C112" s="43">
        <v>553.1</v>
      </c>
      <c r="D112" s="43">
        <v>5.6</v>
      </c>
      <c r="E112" s="31">
        <f>SUM(D112/C112*100)</f>
        <v>1.0124751401193273</v>
      </c>
      <c r="F112" s="31">
        <f t="shared" si="3"/>
        <v>-862.9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27">
      <c r="A113" s="4" t="s">
        <v>35</v>
      </c>
      <c r="B113" s="43">
        <v>7163.4</v>
      </c>
      <c r="C113" s="43">
        <v>514.3</v>
      </c>
      <c r="D113" s="43">
        <v>508.3</v>
      </c>
      <c r="E113" s="31">
        <f>SUM(D113/C113*100)</f>
        <v>98.83336573984057</v>
      </c>
      <c r="F113" s="31">
        <f t="shared" si="3"/>
        <v>-6655.099999999999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27">
      <c r="A114" s="4" t="s">
        <v>36</v>
      </c>
      <c r="B114" s="43">
        <v>4386.1</v>
      </c>
      <c r="C114" s="44">
        <v>2155.5</v>
      </c>
      <c r="D114" s="44">
        <v>1250.1</v>
      </c>
      <c r="E114" s="31">
        <f>SUM(D114/C114*100)</f>
        <v>57.99582463465553</v>
      </c>
      <c r="F114" s="31">
        <f t="shared" si="3"/>
        <v>-3136.0000000000005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30.75" customHeight="1">
      <c r="A115" s="4" t="s">
        <v>37</v>
      </c>
      <c r="B115" s="43">
        <v>192</v>
      </c>
      <c r="C115" s="43"/>
      <c r="D115" s="43"/>
      <c r="E115" s="31"/>
      <c r="F115" s="31">
        <f t="shared" si="3"/>
        <v>-192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27">
      <c r="A116" s="4" t="s">
        <v>38</v>
      </c>
      <c r="B116" s="45">
        <v>300867.9</v>
      </c>
      <c r="C116" s="45">
        <v>212164.8</v>
      </c>
      <c r="D116" s="45">
        <v>201794.4</v>
      </c>
      <c r="E116" s="31">
        <f aca="true" t="shared" si="4" ref="E116:E123">SUM(D116/C116*100)</f>
        <v>95.11210153616435</v>
      </c>
      <c r="F116" s="31">
        <f t="shared" si="3"/>
        <v>-99073.50000000003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55.5" customHeight="1">
      <c r="A117" s="4" t="s">
        <v>39</v>
      </c>
      <c r="B117" s="43">
        <v>16034.3</v>
      </c>
      <c r="C117" s="43">
        <v>10813.3</v>
      </c>
      <c r="D117" s="43">
        <v>8662.9</v>
      </c>
      <c r="E117" s="31">
        <f t="shared" si="4"/>
        <v>80.11337889450955</v>
      </c>
      <c r="F117" s="31">
        <f t="shared" si="3"/>
        <v>-7371.4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32.25" customHeight="1">
      <c r="A118" s="4" t="s">
        <v>62</v>
      </c>
      <c r="B118" s="43">
        <v>1794.2</v>
      </c>
      <c r="C118" s="43">
        <v>1064.7</v>
      </c>
      <c r="D118" s="44">
        <v>1051.3</v>
      </c>
      <c r="E118" s="31">
        <f t="shared" si="4"/>
        <v>98.74142951066027</v>
      </c>
      <c r="F118" s="31">
        <f t="shared" si="3"/>
        <v>-742.9000000000001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27">
      <c r="A119" s="4" t="s">
        <v>40</v>
      </c>
      <c r="B119" s="44">
        <v>42306.1</v>
      </c>
      <c r="C119" s="44">
        <v>21692.2</v>
      </c>
      <c r="D119" s="44">
        <v>20576.4</v>
      </c>
      <c r="E119" s="31">
        <f t="shared" si="4"/>
        <v>94.85621559823348</v>
      </c>
      <c r="F119" s="31">
        <f t="shared" si="3"/>
        <v>-21729.699999999997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27">
      <c r="A120" s="4" t="s">
        <v>63</v>
      </c>
      <c r="B120" s="46">
        <v>211.3</v>
      </c>
      <c r="C120" s="46">
        <v>141</v>
      </c>
      <c r="D120" s="46">
        <v>139.4</v>
      </c>
      <c r="E120" s="31">
        <f t="shared" si="4"/>
        <v>98.86524822695037</v>
      </c>
      <c r="F120" s="31">
        <f t="shared" si="3"/>
        <v>-71.9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27">
      <c r="A121" s="4" t="s">
        <v>94</v>
      </c>
      <c r="B121" s="44">
        <v>1115.5</v>
      </c>
      <c r="C121" s="44">
        <v>590.2</v>
      </c>
      <c r="D121" s="44">
        <v>584.8</v>
      </c>
      <c r="E121" s="31">
        <f t="shared" si="4"/>
        <v>99.08505591324973</v>
      </c>
      <c r="F121" s="31">
        <f t="shared" si="3"/>
        <v>-530.7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27">
      <c r="A122" s="4" t="s">
        <v>41</v>
      </c>
      <c r="B122" s="47">
        <v>10520</v>
      </c>
      <c r="C122" s="47">
        <v>6356.9</v>
      </c>
      <c r="D122" s="47">
        <v>6356.9</v>
      </c>
      <c r="E122" s="31">
        <f t="shared" si="4"/>
        <v>100</v>
      </c>
      <c r="F122" s="31">
        <f t="shared" si="3"/>
        <v>-4163.1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s="5" customFormat="1" ht="27">
      <c r="A123" s="11" t="s">
        <v>42</v>
      </c>
      <c r="B123" s="13">
        <f>SUM(B110:B122)</f>
        <v>423093.89999999997</v>
      </c>
      <c r="C123" s="12">
        <f>SUM(C110:C122)</f>
        <v>274607.7</v>
      </c>
      <c r="D123" s="12">
        <f>SUM(D110:D122)</f>
        <v>266472.39999999997</v>
      </c>
      <c r="E123" s="31">
        <f t="shared" si="4"/>
        <v>97.03748292564264</v>
      </c>
      <c r="F123" s="31">
        <f t="shared" si="3"/>
        <v>-156621.5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27.75">
      <c r="A124" s="4" t="s">
        <v>43</v>
      </c>
      <c r="B124" s="2">
        <f>SUM(B108-B123)</f>
        <v>-47381.80000000005</v>
      </c>
      <c r="C124" s="2">
        <f>SUM(C108-C123)</f>
        <v>-27013.70000000007</v>
      </c>
      <c r="D124" s="2">
        <f>SUM(D108-D123)</f>
        <v>-18606.70000000001</v>
      </c>
      <c r="E124" s="39"/>
      <c r="F124" s="30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8" customHeight="1">
      <c r="A125" s="68" t="s">
        <v>138</v>
      </c>
      <c r="B125" s="69" t="s">
        <v>139</v>
      </c>
      <c r="C125" s="69"/>
      <c r="D125" s="69"/>
      <c r="E125" s="69"/>
      <c r="F125" s="69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6" ht="12.75" customHeight="1">
      <c r="A126" s="68"/>
      <c r="B126" s="70"/>
      <c r="C126" s="70"/>
      <c r="D126" s="70"/>
      <c r="E126" s="70"/>
      <c r="F126" s="70"/>
    </row>
    <row r="127" spans="1:6" ht="18.75" customHeight="1">
      <c r="A127" s="68"/>
      <c r="B127" s="70"/>
      <c r="C127" s="70"/>
      <c r="D127" s="70"/>
      <c r="E127" s="70"/>
      <c r="F127" s="70"/>
    </row>
    <row r="128" spans="1:6" ht="23.25" customHeight="1">
      <c r="A128" s="68"/>
      <c r="B128" s="70"/>
      <c r="C128" s="70"/>
      <c r="D128" s="70"/>
      <c r="E128" s="70"/>
      <c r="F128" s="70"/>
    </row>
    <row r="129" spans="1:6" ht="23.25" customHeight="1">
      <c r="A129" s="68"/>
      <c r="B129" s="70"/>
      <c r="C129" s="70"/>
      <c r="D129" s="70"/>
      <c r="E129" s="70"/>
      <c r="F129" s="70"/>
    </row>
    <row r="130" spans="1:6" ht="33.75" customHeight="1">
      <c r="A130" s="68"/>
      <c r="B130" s="70"/>
      <c r="C130" s="70"/>
      <c r="D130" s="70"/>
      <c r="E130" s="70"/>
      <c r="F130" s="70"/>
    </row>
  </sheetData>
  <sheetProtection/>
  <mergeCells count="13">
    <mergeCell ref="A1:F3"/>
    <mergeCell ref="F4:F7"/>
    <mergeCell ref="D4:D7"/>
    <mergeCell ref="A4:A7"/>
    <mergeCell ref="B4:B7"/>
    <mergeCell ref="E4:E7"/>
    <mergeCell ref="C4:C6"/>
    <mergeCell ref="B69:B70"/>
    <mergeCell ref="A125:A130"/>
    <mergeCell ref="B125:F130"/>
    <mergeCell ref="D69:D70"/>
    <mergeCell ref="E68:E69"/>
    <mergeCell ref="C69:C70"/>
  </mergeCells>
  <printOptions/>
  <pageMargins left="0.8267716535433072" right="0.6299212598425197" top="0.15748031496062992" bottom="0" header="0.6692913385826772" footer="0.31496062992125984"/>
  <pageSetup horizontalDpi="300" verticalDpi="300" orientation="portrait" scale="37" r:id="rId1"/>
  <headerFooter alignWithMargins="0">
    <oddHeader>&amp;C&amp;A</oddHeader>
  </headerFooter>
  <rowBreaks count="4" manualBreakCount="4">
    <brk id="35" max="5" man="1"/>
    <brk id="62" max="5" man="1"/>
    <brk id="82" max="5" man="1"/>
    <brk id="10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D19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47.421875" style="0" customWidth="1"/>
    <col min="2" max="2" width="24.140625" style="0" customWidth="1"/>
    <col min="4" max="4" width="24.57421875" style="0" customWidth="1"/>
  </cols>
  <sheetData>
    <row r="7" spans="1:4" ht="57" customHeight="1">
      <c r="A7" s="4" t="s">
        <v>125</v>
      </c>
      <c r="B7" s="37">
        <f>SUM(D7/D19*100)</f>
        <v>12.729286468967643</v>
      </c>
      <c r="C7" s="37"/>
      <c r="D7" s="37">
        <v>30698.1</v>
      </c>
    </row>
    <row r="8" spans="1:4" ht="53.25" customHeight="1">
      <c r="A8" s="4" t="s">
        <v>126</v>
      </c>
      <c r="B8" s="37">
        <f>SUM(D8/D19*100)</f>
        <v>0.11444627079314582</v>
      </c>
      <c r="C8" s="37"/>
      <c r="D8" s="37">
        <v>276</v>
      </c>
    </row>
    <row r="9" spans="1:4" ht="97.5" customHeight="1">
      <c r="A9" s="4" t="s">
        <v>127</v>
      </c>
      <c r="B9" s="37">
        <f>SUM(D9/D19*100)</f>
        <v>0.1481581614289529</v>
      </c>
      <c r="C9" s="37"/>
      <c r="D9" s="37">
        <v>357.3</v>
      </c>
    </row>
    <row r="10" spans="1:4" ht="54.75" customHeight="1">
      <c r="A10" s="4" t="s">
        <v>128</v>
      </c>
      <c r="B10" s="37">
        <f>SUM(D10/D19*100)</f>
        <v>0.7961894367750698</v>
      </c>
      <c r="C10" s="37"/>
      <c r="D10" s="37">
        <v>1920.1</v>
      </c>
    </row>
    <row r="11" spans="1:4" ht="23.25">
      <c r="A11" s="4" t="s">
        <v>129</v>
      </c>
      <c r="B11" s="37">
        <f>SUM(D11/D19*100)</f>
        <v>5.83460357636303</v>
      </c>
      <c r="C11" s="37"/>
      <c r="D11" s="37">
        <v>14070.8</v>
      </c>
    </row>
    <row r="12" spans="1:4" ht="49.5" customHeight="1">
      <c r="A12" s="4" t="s">
        <v>130</v>
      </c>
      <c r="B12" s="37"/>
      <c r="C12" s="37"/>
      <c r="D12" s="37">
        <v>0</v>
      </c>
    </row>
    <row r="13" spans="1:4" ht="36" customHeight="1">
      <c r="A13" s="4" t="s">
        <v>131</v>
      </c>
      <c r="B13" s="37">
        <f>SUM(D13/D19*100)</f>
        <v>68.68592460146988</v>
      </c>
      <c r="C13" s="37"/>
      <c r="D13" s="37">
        <v>165643.8</v>
      </c>
    </row>
    <row r="14" spans="1:4" ht="87" customHeight="1">
      <c r="A14" s="4" t="s">
        <v>132</v>
      </c>
      <c r="B14" s="37">
        <f>SUM(D14/D19*100)</f>
        <v>4.723645428866666</v>
      </c>
      <c r="C14" s="37"/>
      <c r="D14" s="37">
        <v>11391.6</v>
      </c>
    </row>
    <row r="15" spans="1:4" ht="40.5" customHeight="1">
      <c r="A15" s="4" t="s">
        <v>133</v>
      </c>
      <c r="B15" s="37">
        <f>SUM(D15/D19*100)</f>
        <v>0.36436209473165665</v>
      </c>
      <c r="C15" s="37"/>
      <c r="D15" s="37">
        <v>878.7</v>
      </c>
    </row>
    <row r="16" spans="1:4" ht="46.5">
      <c r="A16" s="4" t="s">
        <v>134</v>
      </c>
      <c r="B16" s="37">
        <f>SUM(D16/D19*100)</f>
        <v>6.28708100639738</v>
      </c>
      <c r="C16" s="37"/>
      <c r="D16" s="37">
        <v>15162</v>
      </c>
    </row>
    <row r="17" spans="1:4" ht="46.5">
      <c r="A17" s="4" t="s">
        <v>135</v>
      </c>
      <c r="B17" s="37">
        <f>SUM(D17/D19*100)</f>
        <v>0.10893128745420075</v>
      </c>
      <c r="C17" s="37"/>
      <c r="D17" s="37">
        <v>262.7</v>
      </c>
    </row>
    <row r="18" spans="1:4" ht="46.5">
      <c r="A18" s="4" t="s">
        <v>136</v>
      </c>
      <c r="B18" s="58">
        <f>SUM(D18/D19*100)</f>
        <v>0.20737166675236315</v>
      </c>
      <c r="C18" s="42"/>
      <c r="D18" s="42">
        <v>500.1</v>
      </c>
    </row>
    <row r="19" spans="1:4" ht="46.5">
      <c r="A19" s="29" t="s">
        <v>137</v>
      </c>
      <c r="B19" s="22">
        <v>100</v>
      </c>
      <c r="C19" s="22"/>
      <c r="D19" s="22">
        <f>SUM(D7:D18)</f>
        <v>241161.2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82"/>
  <sheetViews>
    <sheetView tabSelected="1" view="pageBreakPreview" zoomScale="60" zoomScaleNormal="50" zoomScalePageLayoutView="0" workbookViewId="0" topLeftCell="A1">
      <selection activeCell="A50" sqref="A50:F50"/>
    </sheetView>
  </sheetViews>
  <sheetFormatPr defaultColWidth="9.140625" defaultRowHeight="12.75"/>
  <cols>
    <col min="1" max="1" width="93.00390625" style="0" customWidth="1"/>
    <col min="2" max="3" width="22.7109375" style="0" customWidth="1"/>
    <col min="4" max="4" width="23.421875" style="0" customWidth="1"/>
    <col min="5" max="5" width="21.28125" style="6" customWidth="1"/>
    <col min="6" max="6" width="22.00390625" style="6" customWidth="1"/>
    <col min="7" max="7" width="2.00390625" style="0" customWidth="1"/>
    <col min="8" max="8" width="24.140625" style="0" customWidth="1"/>
  </cols>
  <sheetData>
    <row r="1" spans="1:8" ht="33" customHeight="1">
      <c r="A1" s="80" t="s">
        <v>140</v>
      </c>
      <c r="B1" s="80"/>
      <c r="C1" s="80"/>
      <c r="D1" s="80"/>
      <c r="E1" s="80"/>
      <c r="F1" s="80"/>
      <c r="G1" s="41"/>
      <c r="H1" s="21"/>
    </row>
    <row r="2" spans="1:8" ht="12.75" customHeight="1">
      <c r="A2" s="80"/>
      <c r="B2" s="80"/>
      <c r="C2" s="80"/>
      <c r="D2" s="80"/>
      <c r="E2" s="80"/>
      <c r="F2" s="80"/>
      <c r="G2" s="41"/>
      <c r="H2" s="21"/>
    </row>
    <row r="3" spans="1:8" ht="43.5" customHeight="1">
      <c r="A3" s="81"/>
      <c r="B3" s="81"/>
      <c r="C3" s="81"/>
      <c r="D3" s="81"/>
      <c r="E3" s="81"/>
      <c r="F3" s="81"/>
      <c r="G3" s="41"/>
      <c r="H3" s="21"/>
    </row>
    <row r="4" spans="1:6" ht="78" customHeight="1">
      <c r="A4" s="14"/>
      <c r="B4" s="14" t="s">
        <v>110</v>
      </c>
      <c r="C4" s="14" t="s">
        <v>144</v>
      </c>
      <c r="D4" s="14" t="s">
        <v>143</v>
      </c>
      <c r="E4" s="48" t="s">
        <v>0</v>
      </c>
      <c r="F4" s="48" t="s">
        <v>65</v>
      </c>
    </row>
    <row r="5" spans="1:57" ht="30.75" customHeight="1">
      <c r="A5" s="14" t="s">
        <v>1</v>
      </c>
      <c r="B5" s="25"/>
      <c r="C5" s="10"/>
      <c r="D5" s="25"/>
      <c r="E5" s="36"/>
      <c r="F5" s="36"/>
      <c r="G5" s="2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s="8" customFormat="1" ht="32.25" customHeight="1">
      <c r="A6" s="20" t="s">
        <v>2</v>
      </c>
      <c r="B6" s="22">
        <f>B7</f>
        <v>20427</v>
      </c>
      <c r="C6" s="22">
        <f>C7</f>
        <v>14475</v>
      </c>
      <c r="D6" s="22">
        <f>D7</f>
        <v>14102.6</v>
      </c>
      <c r="E6" s="22">
        <f>SUM(D6/C6*100)</f>
        <v>97.4272884283247</v>
      </c>
      <c r="F6" s="22">
        <f aca="true" t="shared" si="0" ref="F6:F32">SUM(D6-C6)</f>
        <v>-372.39999999999964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27.75" customHeight="1">
      <c r="A7" s="16" t="s">
        <v>3</v>
      </c>
      <c r="B7" s="18">
        <v>20427</v>
      </c>
      <c r="C7" s="18">
        <v>14475</v>
      </c>
      <c r="D7" s="18">
        <v>14102.6</v>
      </c>
      <c r="E7" s="22">
        <f aca="true" t="shared" si="1" ref="E7:E32">SUM(D7/C7*100)</f>
        <v>97.4272884283247</v>
      </c>
      <c r="F7" s="22">
        <f t="shared" si="0"/>
        <v>-372.39999999999964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s="8" customFormat="1" ht="35.25" customHeight="1">
      <c r="A8" s="20" t="s">
        <v>4</v>
      </c>
      <c r="B8" s="22">
        <f>B10+B11+B12+B9</f>
        <v>11624.400000000001</v>
      </c>
      <c r="C8" s="22">
        <f>C10+C11+C12+C9</f>
        <v>8889.4</v>
      </c>
      <c r="D8" s="22">
        <f>D10+D11+D12+D9</f>
        <v>8999.3</v>
      </c>
      <c r="E8" s="22">
        <f t="shared" si="1"/>
        <v>101.23630391252503</v>
      </c>
      <c r="F8" s="22">
        <f t="shared" si="0"/>
        <v>109.89999999999964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s="8" customFormat="1" ht="35.25" customHeight="1">
      <c r="A9" s="32" t="s">
        <v>111</v>
      </c>
      <c r="B9" s="53">
        <v>7484.3</v>
      </c>
      <c r="C9" s="53">
        <v>5581.7</v>
      </c>
      <c r="D9" s="53">
        <v>5574.1</v>
      </c>
      <c r="E9" s="22">
        <f t="shared" si="1"/>
        <v>99.86384076535823</v>
      </c>
      <c r="F9" s="22">
        <f t="shared" si="0"/>
        <v>-7.599999999999454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47.25" customHeight="1">
      <c r="A10" s="16" t="s">
        <v>5</v>
      </c>
      <c r="B10" s="18">
        <v>3073</v>
      </c>
      <c r="C10" s="18">
        <v>2243</v>
      </c>
      <c r="D10" s="18">
        <v>2244.5</v>
      </c>
      <c r="E10" s="22">
        <f t="shared" si="1"/>
        <v>100.06687472135533</v>
      </c>
      <c r="F10" s="22">
        <f t="shared" si="0"/>
        <v>1.5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47.25" customHeight="1">
      <c r="A11" s="16" t="s">
        <v>100</v>
      </c>
      <c r="B11" s="18">
        <v>25</v>
      </c>
      <c r="C11" s="18">
        <v>22.6</v>
      </c>
      <c r="D11" s="18">
        <v>22.6</v>
      </c>
      <c r="E11" s="22">
        <f t="shared" si="1"/>
        <v>100</v>
      </c>
      <c r="F11" s="22">
        <f t="shared" si="0"/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42" customHeight="1">
      <c r="A12" s="16" t="s">
        <v>6</v>
      </c>
      <c r="B12" s="18">
        <v>1042.1</v>
      </c>
      <c r="C12" s="18">
        <v>1042.1</v>
      </c>
      <c r="D12" s="18">
        <v>1158.1</v>
      </c>
      <c r="E12" s="22">
        <f t="shared" si="1"/>
        <v>111.13136935035027</v>
      </c>
      <c r="F12" s="22">
        <f t="shared" si="0"/>
        <v>116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s="8" customFormat="1" ht="31.5" customHeight="1">
      <c r="A13" s="20" t="s">
        <v>7</v>
      </c>
      <c r="B13" s="22">
        <f>B14+B15</f>
        <v>8194.8</v>
      </c>
      <c r="C13" s="22">
        <f>C14+C15</f>
        <v>5823</v>
      </c>
      <c r="D13" s="22">
        <f>D14+D15</f>
        <v>6359.1</v>
      </c>
      <c r="E13" s="22">
        <f t="shared" si="1"/>
        <v>109.20659453889748</v>
      </c>
      <c r="F13" s="22">
        <f t="shared" si="0"/>
        <v>536.1000000000004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6" s="6" customFormat="1" ht="28.5" customHeight="1">
      <c r="A14" s="23" t="s">
        <v>8</v>
      </c>
      <c r="B14" s="26">
        <v>371.8</v>
      </c>
      <c r="C14" s="26">
        <v>207</v>
      </c>
      <c r="D14" s="26">
        <v>236.1</v>
      </c>
      <c r="E14" s="22">
        <f t="shared" si="1"/>
        <v>114.05797101449275</v>
      </c>
      <c r="F14" s="22">
        <f t="shared" si="0"/>
        <v>29.099999999999994</v>
      </c>
    </row>
    <row r="15" spans="1:57" ht="27" customHeight="1">
      <c r="A15" s="16" t="s">
        <v>9</v>
      </c>
      <c r="B15" s="18">
        <v>7823</v>
      </c>
      <c r="C15" s="18">
        <v>5616</v>
      </c>
      <c r="D15" s="18">
        <v>6123</v>
      </c>
      <c r="E15" s="22">
        <f t="shared" si="1"/>
        <v>109.02777777777777</v>
      </c>
      <c r="F15" s="22">
        <f t="shared" si="0"/>
        <v>507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27" customHeight="1">
      <c r="A16" s="19" t="s">
        <v>10</v>
      </c>
      <c r="B16" s="17">
        <v>791</v>
      </c>
      <c r="C16" s="17">
        <v>791</v>
      </c>
      <c r="D16" s="17">
        <v>907.2</v>
      </c>
      <c r="E16" s="22">
        <f t="shared" si="1"/>
        <v>114.69026548672568</v>
      </c>
      <c r="F16" s="22">
        <f t="shared" si="0"/>
        <v>116.20000000000005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80.25" customHeight="1">
      <c r="A17" s="19" t="s">
        <v>11</v>
      </c>
      <c r="B17" s="17">
        <v>5</v>
      </c>
      <c r="C17" s="17"/>
      <c r="D17" s="17"/>
      <c r="E17" s="22"/>
      <c r="F17" s="22">
        <f t="shared" si="0"/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70.5" customHeight="1">
      <c r="A18" s="16" t="s">
        <v>12</v>
      </c>
      <c r="B18" s="18"/>
      <c r="C18" s="18"/>
      <c r="D18" s="18"/>
      <c r="E18" s="22"/>
      <c r="F18" s="22">
        <f t="shared" si="0"/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6" ht="41.25" customHeight="1">
      <c r="A19" s="16" t="s">
        <v>13</v>
      </c>
      <c r="B19" s="18"/>
      <c r="C19" s="18"/>
      <c r="D19" s="18"/>
      <c r="E19" s="22"/>
      <c r="F19" s="22">
        <f t="shared" si="0"/>
        <v>0</v>
      </c>
    </row>
    <row r="20" spans="1:6" ht="22.5" customHeight="1">
      <c r="A20" s="16" t="s">
        <v>14</v>
      </c>
      <c r="B20" s="18"/>
      <c r="C20" s="18"/>
      <c r="D20" s="18"/>
      <c r="E20" s="22"/>
      <c r="F20" s="22">
        <f t="shared" si="0"/>
        <v>0</v>
      </c>
    </row>
    <row r="21" spans="1:6" ht="38.25" customHeight="1">
      <c r="A21" s="16" t="s">
        <v>15</v>
      </c>
      <c r="B21" s="18"/>
      <c r="C21" s="18"/>
      <c r="D21" s="18"/>
      <c r="E21" s="22"/>
      <c r="F21" s="22">
        <f t="shared" si="0"/>
        <v>0</v>
      </c>
    </row>
    <row r="22" spans="1:42" ht="91.5" customHeight="1">
      <c r="A22" s="19" t="s">
        <v>16</v>
      </c>
      <c r="B22" s="17">
        <v>1515</v>
      </c>
      <c r="C22" s="17">
        <v>1051</v>
      </c>
      <c r="D22" s="17">
        <v>1059.5</v>
      </c>
      <c r="E22" s="22">
        <f t="shared" si="1"/>
        <v>100.80875356803045</v>
      </c>
      <c r="F22" s="22">
        <f t="shared" si="0"/>
        <v>8.5</v>
      </c>
      <c r="G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s="8" customFormat="1" ht="51.75" customHeight="1">
      <c r="A23" s="20" t="s">
        <v>17</v>
      </c>
      <c r="B23" s="22">
        <f>B24</f>
        <v>470</v>
      </c>
      <c r="C23" s="22">
        <f>C24</f>
        <v>397</v>
      </c>
      <c r="D23" s="22">
        <f>D24</f>
        <v>398.6</v>
      </c>
      <c r="E23" s="22">
        <f t="shared" si="1"/>
        <v>100.4030226700252</v>
      </c>
      <c r="F23" s="22">
        <f t="shared" si="0"/>
        <v>1.6000000000000227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51" customHeight="1">
      <c r="A24" s="16" t="s">
        <v>18</v>
      </c>
      <c r="B24" s="18">
        <v>470</v>
      </c>
      <c r="C24" s="18">
        <v>397</v>
      </c>
      <c r="D24" s="18">
        <v>398.6</v>
      </c>
      <c r="E24" s="22">
        <f t="shared" si="1"/>
        <v>100.4030226700252</v>
      </c>
      <c r="F24" s="22">
        <f t="shared" si="0"/>
        <v>1.6000000000000227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62.25" customHeight="1">
      <c r="A25" s="19" t="s">
        <v>19</v>
      </c>
      <c r="B25" s="17">
        <v>4054</v>
      </c>
      <c r="C25" s="17">
        <v>3564</v>
      </c>
      <c r="D25" s="17">
        <v>3672.6</v>
      </c>
      <c r="E25" s="22">
        <f t="shared" si="1"/>
        <v>103.04713804713805</v>
      </c>
      <c r="F25" s="22">
        <f t="shared" si="0"/>
        <v>108.59999999999991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91.5" customHeight="1">
      <c r="A26" s="16" t="s">
        <v>20</v>
      </c>
      <c r="B26" s="18"/>
      <c r="C26" s="18"/>
      <c r="D26" s="18"/>
      <c r="E26" s="22"/>
      <c r="F26" s="22">
        <f t="shared" si="0"/>
        <v>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60" customHeight="1">
      <c r="A27" s="19" t="s">
        <v>21</v>
      </c>
      <c r="B27" s="18">
        <v>352</v>
      </c>
      <c r="C27" s="18">
        <v>255</v>
      </c>
      <c r="D27" s="18">
        <v>255.2</v>
      </c>
      <c r="E27" s="22">
        <f t="shared" si="1"/>
        <v>100.07843137254902</v>
      </c>
      <c r="F27" s="22">
        <f t="shared" si="0"/>
        <v>0.19999999999998863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s="8" customFormat="1" ht="26.25" customHeight="1">
      <c r="A28" s="20" t="s">
        <v>22</v>
      </c>
      <c r="B28" s="22">
        <f>B30</f>
        <v>0</v>
      </c>
      <c r="C28" s="22">
        <f>C30</f>
        <v>0</v>
      </c>
      <c r="D28" s="22">
        <f>D29+D30</f>
        <v>74.2</v>
      </c>
      <c r="E28" s="22" t="e">
        <f t="shared" si="1"/>
        <v>#DIV/0!</v>
      </c>
      <c r="F28" s="22">
        <f t="shared" si="0"/>
        <v>74.2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53.25" customHeight="1">
      <c r="A29" s="16" t="s">
        <v>23</v>
      </c>
      <c r="B29" s="18"/>
      <c r="C29" s="18"/>
      <c r="D29" s="18">
        <v>74.2</v>
      </c>
      <c r="E29" s="22"/>
      <c r="F29" s="22">
        <f t="shared" si="0"/>
        <v>74.2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26" ht="56.25" customHeight="1">
      <c r="A30" s="16" t="s">
        <v>24</v>
      </c>
      <c r="B30" s="18"/>
      <c r="C30" s="18"/>
      <c r="D30" s="18"/>
      <c r="E30" s="22" t="e">
        <f t="shared" si="1"/>
        <v>#DIV/0!</v>
      </c>
      <c r="F30" s="22">
        <f t="shared" si="0"/>
        <v>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62.25" customHeight="1">
      <c r="A31" s="19" t="s">
        <v>25</v>
      </c>
      <c r="B31" s="17">
        <v>63.9</v>
      </c>
      <c r="C31" s="17">
        <v>61.9</v>
      </c>
      <c r="D31" s="17">
        <v>220</v>
      </c>
      <c r="E31" s="22">
        <f t="shared" si="1"/>
        <v>355.4119547657512</v>
      </c>
      <c r="F31" s="22">
        <f t="shared" si="0"/>
        <v>158.1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s="8" customFormat="1" ht="27" customHeight="1">
      <c r="A32" s="20" t="s">
        <v>26</v>
      </c>
      <c r="B32" s="22">
        <f>B31+B28+B27+B25+B23+B22+B16+B13+B8+B6+B17</f>
        <v>47497.1</v>
      </c>
      <c r="C32" s="22">
        <f>C31+C28+C27+C25+C23+C22+C16+C13+C8+C6+C17</f>
        <v>35307.3</v>
      </c>
      <c r="D32" s="22">
        <f>D31+D28+D27+D25+D23+D22+D16+D13+D8+D6+D17</f>
        <v>36048.3</v>
      </c>
      <c r="E32" s="22">
        <f t="shared" si="1"/>
        <v>102.09871612952561</v>
      </c>
      <c r="F32" s="22">
        <f t="shared" si="0"/>
        <v>741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90" customHeight="1">
      <c r="A33" s="4" t="s">
        <v>115</v>
      </c>
      <c r="B33" s="18">
        <v>38263.8</v>
      </c>
      <c r="C33" s="26">
        <v>30649</v>
      </c>
      <c r="D33" s="26">
        <v>30649</v>
      </c>
      <c r="E33" s="22">
        <f>SUM(D33/C33*100)</f>
        <v>100</v>
      </c>
      <c r="F33" s="22">
        <f>SUM(D33-B33)</f>
        <v>-7614.800000000003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37.25" customHeight="1">
      <c r="A34" s="4" t="s">
        <v>93</v>
      </c>
      <c r="B34" s="18"/>
      <c r="C34" s="59"/>
      <c r="D34" s="59"/>
      <c r="E34" s="22"/>
      <c r="F34" s="22">
        <f aca="true" t="shared" si="2" ref="F34:F48">SUM(D34-B34)</f>
        <v>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98.25" customHeight="1">
      <c r="A35" s="4" t="s">
        <v>145</v>
      </c>
      <c r="B35" s="18">
        <v>20000</v>
      </c>
      <c r="C35" s="18">
        <v>20000</v>
      </c>
      <c r="D35" s="18">
        <v>20000</v>
      </c>
      <c r="E35" s="22">
        <v>100</v>
      </c>
      <c r="F35" s="22">
        <f t="shared" si="2"/>
        <v>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48.75" customHeight="1">
      <c r="A36" s="15" t="s">
        <v>146</v>
      </c>
      <c r="B36" s="18">
        <v>18.7</v>
      </c>
      <c r="C36" s="18">
        <v>0</v>
      </c>
      <c r="D36" s="18">
        <v>0</v>
      </c>
      <c r="E36" s="22"/>
      <c r="F36" s="22">
        <f t="shared" si="2"/>
        <v>-18.7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69.75" customHeight="1">
      <c r="A37" s="4" t="s">
        <v>147</v>
      </c>
      <c r="B37" s="18"/>
      <c r="C37" s="18"/>
      <c r="D37" s="18"/>
      <c r="E37" s="22"/>
      <c r="F37" s="22">
        <f t="shared" si="2"/>
        <v>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41.25" customHeight="1">
      <c r="A38" s="4" t="s">
        <v>148</v>
      </c>
      <c r="B38" s="18">
        <v>12700</v>
      </c>
      <c r="C38" s="18">
        <v>0</v>
      </c>
      <c r="D38" s="18">
        <v>0</v>
      </c>
      <c r="E38" s="22"/>
      <c r="F38" s="22">
        <f t="shared" si="2"/>
        <v>-12700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84.75" customHeight="1">
      <c r="A39" s="4" t="s">
        <v>149</v>
      </c>
      <c r="B39" s="18">
        <v>160</v>
      </c>
      <c r="C39" s="18">
        <v>0</v>
      </c>
      <c r="D39" s="18">
        <v>0</v>
      </c>
      <c r="E39" s="22"/>
      <c r="F39" s="22">
        <f t="shared" si="2"/>
        <v>-160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84.75" customHeight="1">
      <c r="A40" s="4" t="s">
        <v>150</v>
      </c>
      <c r="B40" s="18">
        <v>1215</v>
      </c>
      <c r="C40" s="18">
        <v>0</v>
      </c>
      <c r="D40" s="18">
        <v>0</v>
      </c>
      <c r="E40" s="22"/>
      <c r="F40" s="22">
        <f t="shared" si="2"/>
        <v>-1215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9.25" customHeight="1">
      <c r="A41" s="4" t="s">
        <v>151</v>
      </c>
      <c r="B41" s="18"/>
      <c r="C41" s="18"/>
      <c r="D41" s="18"/>
      <c r="E41" s="22"/>
      <c r="F41" s="22">
        <f t="shared" si="2"/>
        <v>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54.75" customHeight="1">
      <c r="A42" s="4" t="s">
        <v>116</v>
      </c>
      <c r="B42" s="18">
        <v>5478.1</v>
      </c>
      <c r="C42" s="18">
        <v>4479.4</v>
      </c>
      <c r="D42" s="18">
        <v>4479.4</v>
      </c>
      <c r="E42" s="22">
        <v>100</v>
      </c>
      <c r="F42" s="22">
        <f t="shared" si="2"/>
        <v>-998.7000000000007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97.5" customHeight="1">
      <c r="A43" s="4" t="s">
        <v>72</v>
      </c>
      <c r="B43" s="18"/>
      <c r="C43" s="18"/>
      <c r="D43" s="18"/>
      <c r="E43" s="22"/>
      <c r="F43" s="22">
        <f t="shared" si="2"/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96.75" customHeight="1">
      <c r="A44" s="4" t="s">
        <v>152</v>
      </c>
      <c r="B44" s="18">
        <v>25743.1</v>
      </c>
      <c r="C44" s="18">
        <v>18054.6</v>
      </c>
      <c r="D44" s="18">
        <v>18054.6</v>
      </c>
      <c r="E44" s="22"/>
      <c r="F44" s="22">
        <f t="shared" si="2"/>
        <v>-7688.5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1" ht="64.5" customHeight="1">
      <c r="A45" s="4" t="s">
        <v>71</v>
      </c>
      <c r="B45" s="18">
        <v>0</v>
      </c>
      <c r="C45" s="18"/>
      <c r="D45" s="18"/>
      <c r="E45" s="22"/>
      <c r="F45" s="22">
        <f t="shared" si="2"/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72.5" customHeight="1">
      <c r="A46" s="4" t="s">
        <v>117</v>
      </c>
      <c r="B46" s="18">
        <v>36700.8</v>
      </c>
      <c r="C46" s="18">
        <v>0</v>
      </c>
      <c r="D46" s="18">
        <v>0</v>
      </c>
      <c r="E46" s="22"/>
      <c r="F46" s="22">
        <f t="shared" si="2"/>
        <v>-36700.8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67.5" customHeight="1">
      <c r="A47" s="4" t="s">
        <v>155</v>
      </c>
      <c r="B47" s="18">
        <v>193.1</v>
      </c>
      <c r="C47" s="18">
        <v>135.8</v>
      </c>
      <c r="D47" s="18">
        <v>135.8</v>
      </c>
      <c r="E47" s="22">
        <v>100</v>
      </c>
      <c r="F47" s="22">
        <f t="shared" si="2"/>
        <v>-57.29999999999998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8.25" customHeight="1">
      <c r="A48" s="4" t="s">
        <v>153</v>
      </c>
      <c r="B48" s="38">
        <v>113207.1</v>
      </c>
      <c r="C48" s="38">
        <v>98048.9</v>
      </c>
      <c r="D48" s="38">
        <v>98048.9</v>
      </c>
      <c r="E48" s="22"/>
      <c r="F48" s="22">
        <f t="shared" si="2"/>
        <v>-15158.200000000012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7.5" customHeight="1">
      <c r="A49" s="49" t="s">
        <v>107</v>
      </c>
      <c r="B49" s="38">
        <v>100</v>
      </c>
      <c r="C49" s="38">
        <v>100</v>
      </c>
      <c r="D49" s="38">
        <v>100</v>
      </c>
      <c r="E49" s="22"/>
      <c r="F49" s="22">
        <f aca="true" t="shared" si="3" ref="F49:F68">SUM(D49-B49)</f>
        <v>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5" ht="60" customHeight="1">
      <c r="A50" s="29" t="s">
        <v>28</v>
      </c>
      <c r="B50" s="52">
        <f>SUM(B33:B49)</f>
        <v>253779.7</v>
      </c>
      <c r="C50" s="52">
        <f>SUM(C33:C49)</f>
        <v>171467.7</v>
      </c>
      <c r="D50" s="52">
        <f>SUM(D33:D49)</f>
        <v>171467.7</v>
      </c>
      <c r="E50" s="22">
        <f>SUM(D50/C50*100)</f>
        <v>100</v>
      </c>
      <c r="F50" s="22">
        <f t="shared" si="3"/>
        <v>-82312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1" ht="54" customHeight="1">
      <c r="A51" s="10" t="s">
        <v>154</v>
      </c>
      <c r="B51" s="17">
        <v>1109</v>
      </c>
      <c r="C51" s="17">
        <v>1109</v>
      </c>
      <c r="D51" s="17">
        <v>1109</v>
      </c>
      <c r="E51" s="22">
        <v>100</v>
      </c>
      <c r="F51" s="22">
        <f t="shared" si="3"/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6" ht="31.5" customHeight="1">
      <c r="A52" s="4" t="s">
        <v>27</v>
      </c>
      <c r="B52" s="26">
        <v>-1998.9</v>
      </c>
      <c r="C52" s="26">
        <v>-1998.9</v>
      </c>
      <c r="D52" s="26">
        <v>-2029.8</v>
      </c>
      <c r="E52" s="22">
        <f>SUM(D52/C52*100)</f>
        <v>101.54585021761969</v>
      </c>
      <c r="F52" s="22">
        <f t="shared" si="3"/>
        <v>-30.899999999999864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6" s="6" customFormat="1" ht="48.75" customHeight="1">
      <c r="A53" s="29" t="s">
        <v>108</v>
      </c>
      <c r="B53" s="22">
        <f>SUM(B50:B52)</f>
        <v>252889.80000000002</v>
      </c>
      <c r="C53" s="22">
        <f>SUM(C50:C52)</f>
        <v>170577.80000000002</v>
      </c>
      <c r="D53" s="22">
        <f>D50+D51+D52</f>
        <v>170546.90000000002</v>
      </c>
      <c r="E53" s="22">
        <f>SUM(D53/C53*100)</f>
        <v>99.98188509876432</v>
      </c>
      <c r="F53" s="22">
        <f t="shared" si="3"/>
        <v>-82342.9</v>
      </c>
    </row>
    <row r="54" spans="1:6" s="6" customFormat="1" ht="36" customHeight="1">
      <c r="A54" s="29" t="s">
        <v>30</v>
      </c>
      <c r="B54" s="22">
        <f>SUM(B53+B32)</f>
        <v>300386.9</v>
      </c>
      <c r="C54" s="22">
        <f>SUM(C53+C32)</f>
        <v>205885.10000000003</v>
      </c>
      <c r="D54" s="22">
        <f>SUM(D53+D32)</f>
        <v>206595.2</v>
      </c>
      <c r="E54" s="22">
        <f>SUM(D54/C54*100)</f>
        <v>100.34490111231943</v>
      </c>
      <c r="F54" s="22">
        <f t="shared" si="3"/>
        <v>-93791.70000000001</v>
      </c>
    </row>
    <row r="55" spans="1:6" s="6" customFormat="1" ht="37.5" customHeight="1">
      <c r="A55" s="3" t="s">
        <v>31</v>
      </c>
      <c r="B55" s="17"/>
      <c r="C55" s="17"/>
      <c r="D55" s="17"/>
      <c r="E55" s="22"/>
      <c r="F55" s="22">
        <f t="shared" si="3"/>
        <v>0</v>
      </c>
    </row>
    <row r="56" spans="1:6" s="6" customFormat="1" ht="39" customHeight="1">
      <c r="A56" s="4" t="s">
        <v>32</v>
      </c>
      <c r="B56" s="37">
        <v>48598.4</v>
      </c>
      <c r="C56" s="37">
        <v>40498.5</v>
      </c>
      <c r="D56" s="37">
        <v>39149.1</v>
      </c>
      <c r="E56" s="22">
        <f aca="true" t="shared" si="4" ref="E56:E61">SUM(D56/C56*100)</f>
        <v>96.66802474165709</v>
      </c>
      <c r="F56" s="22">
        <f t="shared" si="3"/>
        <v>-9449.300000000003</v>
      </c>
    </row>
    <row r="57" spans="1:6" s="6" customFormat="1" ht="40.5" customHeight="1">
      <c r="A57" s="4" t="s">
        <v>33</v>
      </c>
      <c r="B57" s="37">
        <v>533</v>
      </c>
      <c r="C57" s="37">
        <v>328.9</v>
      </c>
      <c r="D57" s="37">
        <v>328.9</v>
      </c>
      <c r="E57" s="22">
        <f t="shared" si="4"/>
        <v>100</v>
      </c>
      <c r="F57" s="22">
        <f t="shared" si="3"/>
        <v>-204.10000000000002</v>
      </c>
    </row>
    <row r="58" spans="1:6" s="6" customFormat="1" ht="61.5" customHeight="1">
      <c r="A58" s="4" t="s">
        <v>34</v>
      </c>
      <c r="B58" s="37">
        <v>1453.8</v>
      </c>
      <c r="C58" s="37">
        <v>902</v>
      </c>
      <c r="D58" s="37">
        <v>852.7</v>
      </c>
      <c r="E58" s="22">
        <f t="shared" si="4"/>
        <v>94.53436807095345</v>
      </c>
      <c r="F58" s="22">
        <f t="shared" si="3"/>
        <v>-601.0999999999999</v>
      </c>
    </row>
    <row r="59" spans="1:6" s="6" customFormat="1" ht="36" customHeight="1">
      <c r="A59" s="4" t="s">
        <v>35</v>
      </c>
      <c r="B59" s="37">
        <v>8455.4</v>
      </c>
      <c r="C59" s="37">
        <v>6341.6</v>
      </c>
      <c r="D59" s="37">
        <v>4824.1</v>
      </c>
      <c r="E59" s="22">
        <f t="shared" si="4"/>
        <v>76.07070770783399</v>
      </c>
      <c r="F59" s="22">
        <f t="shared" si="3"/>
        <v>-3631.2999999999993</v>
      </c>
    </row>
    <row r="60" spans="1:6" s="6" customFormat="1" ht="36" customHeight="1">
      <c r="A60" s="4" t="s">
        <v>36</v>
      </c>
      <c r="B60" s="37">
        <v>7142.1</v>
      </c>
      <c r="C60" s="37">
        <v>5400</v>
      </c>
      <c r="D60" s="37">
        <v>5349.7</v>
      </c>
      <c r="E60" s="22">
        <f t="shared" si="4"/>
        <v>99.06851851851852</v>
      </c>
      <c r="F60" s="22">
        <f t="shared" si="3"/>
        <v>-1792.4000000000005</v>
      </c>
    </row>
    <row r="61" spans="1:6" s="6" customFormat="1" ht="32.25" customHeight="1">
      <c r="A61" s="4" t="s">
        <v>37</v>
      </c>
      <c r="B61" s="37">
        <v>127</v>
      </c>
      <c r="C61" s="37">
        <v>95</v>
      </c>
      <c r="D61" s="37">
        <v>70</v>
      </c>
      <c r="E61" s="22">
        <f t="shared" si="4"/>
        <v>73.68421052631578</v>
      </c>
      <c r="F61" s="22">
        <f t="shared" si="3"/>
        <v>-57</v>
      </c>
    </row>
    <row r="62" spans="1:6" s="6" customFormat="1" ht="36" customHeight="1">
      <c r="A62" s="4" t="s">
        <v>38</v>
      </c>
      <c r="B62" s="37">
        <v>171331.4</v>
      </c>
      <c r="C62" s="37">
        <v>103500</v>
      </c>
      <c r="D62" s="37">
        <v>103032.9</v>
      </c>
      <c r="E62" s="22">
        <f aca="true" t="shared" si="5" ref="E62:E68">SUM(D62/C62*100)</f>
        <v>99.5486956521739</v>
      </c>
      <c r="F62" s="22">
        <f t="shared" si="3"/>
        <v>-68298.5</v>
      </c>
    </row>
    <row r="63" spans="1:6" s="6" customFormat="1" ht="50.25" customHeight="1">
      <c r="A63" s="4" t="s">
        <v>39</v>
      </c>
      <c r="B63" s="37">
        <v>13989.1</v>
      </c>
      <c r="C63" s="37">
        <v>10491.8</v>
      </c>
      <c r="D63" s="37">
        <v>9676.9</v>
      </c>
      <c r="E63" s="22">
        <f t="shared" si="5"/>
        <v>92.23298194780686</v>
      </c>
      <c r="F63" s="22">
        <f t="shared" si="3"/>
        <v>-4312.200000000001</v>
      </c>
    </row>
    <row r="64" spans="1:6" s="6" customFormat="1" ht="35.25" customHeight="1">
      <c r="A64" s="4" t="s">
        <v>67</v>
      </c>
      <c r="B64" s="37"/>
      <c r="C64" s="37"/>
      <c r="D64" s="37"/>
      <c r="E64" s="22"/>
      <c r="F64" s="22">
        <f t="shared" si="3"/>
        <v>0</v>
      </c>
    </row>
    <row r="65" spans="1:6" s="6" customFormat="1" ht="36" customHeight="1">
      <c r="A65" s="4" t="s">
        <v>40</v>
      </c>
      <c r="B65" s="37">
        <v>19917.3</v>
      </c>
      <c r="C65" s="37">
        <v>15769</v>
      </c>
      <c r="D65" s="37">
        <v>15765.5</v>
      </c>
      <c r="E65" s="22">
        <f t="shared" si="5"/>
        <v>99.97780455323736</v>
      </c>
      <c r="F65" s="22">
        <f t="shared" si="3"/>
        <v>-4151.799999999999</v>
      </c>
    </row>
    <row r="66" spans="1:6" s="6" customFormat="1" ht="39" customHeight="1">
      <c r="A66" s="4" t="s">
        <v>68</v>
      </c>
      <c r="B66" s="37">
        <v>33584.6</v>
      </c>
      <c r="C66" s="37">
        <v>25188.5</v>
      </c>
      <c r="D66" s="37">
        <v>20604</v>
      </c>
      <c r="E66" s="22">
        <f t="shared" si="5"/>
        <v>81.79923377731902</v>
      </c>
      <c r="F66" s="22">
        <f t="shared" si="3"/>
        <v>-12980.599999999999</v>
      </c>
    </row>
    <row r="67" spans="1:6" s="6" customFormat="1" ht="39" customHeight="1">
      <c r="A67" s="4" t="s">
        <v>94</v>
      </c>
      <c r="B67" s="42"/>
      <c r="C67" s="42"/>
      <c r="D67" s="42"/>
      <c r="E67" s="22" t="e">
        <f t="shared" si="5"/>
        <v>#DIV/0!</v>
      </c>
      <c r="F67" s="22">
        <f t="shared" si="3"/>
        <v>0</v>
      </c>
    </row>
    <row r="68" spans="1:6" s="6" customFormat="1" ht="34.5" customHeight="1">
      <c r="A68" s="29" t="s">
        <v>42</v>
      </c>
      <c r="B68" s="22">
        <f>SUM(B56:B67)</f>
        <v>305132.1</v>
      </c>
      <c r="C68" s="22">
        <f>SUM(C56:C67)</f>
        <v>208515.3</v>
      </c>
      <c r="D68" s="22">
        <f>SUM(D56:D67)</f>
        <v>199653.8</v>
      </c>
      <c r="E68" s="22">
        <f t="shared" si="5"/>
        <v>95.75019195234114</v>
      </c>
      <c r="F68" s="22">
        <f t="shared" si="3"/>
        <v>-105478.29999999999</v>
      </c>
    </row>
    <row r="69" spans="1:6" s="6" customFormat="1" ht="36.75" customHeight="1">
      <c r="A69" s="4" t="s">
        <v>43</v>
      </c>
      <c r="B69" s="18">
        <f>SUM(B54-B68)</f>
        <v>-4745.199999999953</v>
      </c>
      <c r="C69" s="18">
        <f>SUM(C54-C68)</f>
        <v>-2630.1999999999534</v>
      </c>
      <c r="D69" s="18">
        <f>SUM(D54-D68)</f>
        <v>6941.400000000023</v>
      </c>
      <c r="E69" s="26"/>
      <c r="F69" s="22"/>
    </row>
    <row r="70" spans="1:6" s="6" customFormat="1" ht="36.75" customHeight="1">
      <c r="A70" s="63"/>
      <c r="B70" s="64"/>
      <c r="C70" s="64"/>
      <c r="D70" s="64"/>
      <c r="E70" s="65"/>
      <c r="F70" s="66"/>
    </row>
    <row r="71" spans="7:21" ht="12.75"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7:21" ht="12.75"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7:21" ht="12.75"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7:21" ht="12.75"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7:21" ht="12.75"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7:21" ht="12.75"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7:21" ht="12.75"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7:21" ht="12.75"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7:21" ht="12.75"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7:21" ht="12.75"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7:21" ht="12.75"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7:21" ht="12.75"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</sheetData>
  <sheetProtection/>
  <mergeCells count="1">
    <mergeCell ref="A1:F3"/>
  </mergeCells>
  <printOptions/>
  <pageMargins left="0.4724409448818898" right="0.6299212598425197" top="0.3937007874015748" bottom="0.2755905511811024" header="1.220472440944882" footer="0.2362204724409449"/>
  <pageSetup horizontalDpi="600" verticalDpi="600" orientation="portrait" paperSize="9" scale="45" r:id="rId1"/>
  <headerFooter alignWithMargins="0">
    <oddHeader>&amp;C&amp;A</oddHeader>
    <oddFooter>&amp;CPage &amp;P</oddFooter>
  </headerFooter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ДружининаАИ</cp:lastModifiedBy>
  <cp:lastPrinted>2014-08-18T07:28:35Z</cp:lastPrinted>
  <dcterms:created xsi:type="dcterms:W3CDTF">2010-11-24T10:07:58Z</dcterms:created>
  <dcterms:modified xsi:type="dcterms:W3CDTF">2015-04-02T14:08:09Z</dcterms:modified>
  <cp:category/>
  <cp:version/>
  <cp:contentType/>
  <cp:contentStatus/>
</cp:coreProperties>
</file>